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K:\MY WEB SITES\trgovsko-podjetje\_private\"/>
    </mc:Choice>
  </mc:AlternateContent>
  <xr:revisionPtr revIDLastSave="0" documentId="8_{558EA72C-6DB1-4869-8ED2-A7057295AFFF}" xr6:coauthVersionLast="37" xr6:coauthVersionMax="37" xr10:uidLastSave="{00000000-0000-0000-0000-000000000000}"/>
  <bookViews>
    <workbookView xWindow="0" yWindow="0" windowWidth="28800" windowHeight="14025" firstSheet="3" activeTab="3" xr2:uid="{00000000-000D-0000-FFFF-FFFF00000000}"/>
  </bookViews>
  <sheets>
    <sheet name="vprasanja odgovori-sestavljanje" sheetId="17" state="hidden" r:id="rId1"/>
    <sheet name="primer_vprašanj" sheetId="1" state="hidden" r:id="rId2"/>
    <sheet name="opisi_gesel_gesla" sheetId="26" state="hidden" r:id="rId3"/>
    <sheet name="KRIŽANKA ZA SESTAVLJANJE" sheetId="24" r:id="rId4"/>
    <sheet name="odgovori" sheetId="27" state="hidden" r:id="rId5"/>
    <sheet name="križanka-resena" sheetId="23" state="hidden" r:id="rId6"/>
    <sheet name="križanka-za-reševanje" sheetId="25" state="hidden" r:id="rId7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0" i="24" l="1"/>
  <c r="B20" i="24" s="1"/>
  <c r="D19" i="24"/>
  <c r="B19" i="24" s="1"/>
  <c r="D18" i="24"/>
  <c r="B18" i="24" s="1"/>
  <c r="K4" i="24" s="1"/>
  <c r="B4" i="24" l="1"/>
  <c r="F2" i="24"/>
  <c r="H6" i="24"/>
  <c r="D4" i="24" s="1"/>
  <c r="AD3" i="24"/>
  <c r="L1" i="24"/>
  <c r="F1" i="24"/>
  <c r="Y3" i="24"/>
  <c r="O4" i="24"/>
  <c r="C5" i="24"/>
  <c r="F3" i="24"/>
  <c r="D1" i="24"/>
  <c r="E4" i="24"/>
  <c r="P3" i="24"/>
  <c r="N1" i="24"/>
  <c r="E5" i="24"/>
  <c r="H4" i="24"/>
  <c r="D3" i="24" s="1"/>
  <c r="H3" i="24"/>
  <c r="I1" i="24"/>
  <c r="E6" i="24"/>
  <c r="P1" i="24"/>
  <c r="M4" i="24"/>
  <c r="B2" i="24"/>
  <c r="D2" i="24" s="1"/>
  <c r="J3" i="24"/>
  <c r="M3" i="24"/>
  <c r="C6" i="24"/>
  <c r="D17" i="24"/>
  <c r="B17" i="24" s="1"/>
  <c r="B3" i="24" l="1"/>
  <c r="S1" i="24"/>
  <c r="B1" i="24"/>
  <c r="D16" i="24"/>
  <c r="B16" i="24" s="1"/>
  <c r="A6" i="24" s="1"/>
  <c r="D15" i="24"/>
  <c r="B15" i="24" s="1"/>
  <c r="A5" i="24" s="1"/>
  <c r="D14" i="24"/>
  <c r="B14" i="24" s="1"/>
  <c r="A4" i="24" s="1"/>
  <c r="D13" i="24"/>
  <c r="D12" i="24"/>
  <c r="B12" i="24" s="1"/>
  <c r="A2" i="24" s="1"/>
  <c r="D11" i="24"/>
  <c r="B11" i="24" s="1"/>
  <c r="A1" i="24" s="1"/>
  <c r="B13" i="24" l="1"/>
  <c r="A3" i="24" s="1"/>
  <c r="D23" i="25"/>
  <c r="B23" i="25"/>
  <c r="P5" i="25" s="1"/>
  <c r="D22" i="25"/>
  <c r="B22" i="25"/>
  <c r="D21" i="25"/>
  <c r="B21" i="25"/>
  <c r="F4" i="25" s="1"/>
  <c r="D20" i="25"/>
  <c r="B20" i="25"/>
  <c r="B4" i="25" s="1"/>
  <c r="D19" i="25"/>
  <c r="B19" i="25"/>
  <c r="A4" i="25" s="1"/>
  <c r="D18" i="25"/>
  <c r="B18" i="25"/>
  <c r="D4" i="25" s="1"/>
  <c r="D17" i="25"/>
  <c r="B17" i="25"/>
  <c r="L5" i="25" s="1"/>
  <c r="D16" i="25"/>
  <c r="B16" i="25"/>
  <c r="K3" i="25" s="1"/>
  <c r="D15" i="25"/>
  <c r="B15" i="25"/>
  <c r="E3" i="25" s="1"/>
  <c r="D14" i="25"/>
  <c r="B14" i="25"/>
  <c r="D13" i="25"/>
  <c r="B13" i="25"/>
  <c r="D12" i="25"/>
  <c r="B12" i="25"/>
  <c r="D11" i="25"/>
  <c r="B11" i="25"/>
  <c r="G5" i="25" s="1"/>
  <c r="D10" i="25"/>
  <c r="B10" i="25"/>
  <c r="D9" i="25"/>
  <c r="B9" i="25"/>
  <c r="Q5" i="25" s="1"/>
  <c r="D8" i="25"/>
  <c r="B8" i="25"/>
  <c r="E4" i="25" s="1"/>
  <c r="D7" i="25"/>
  <c r="B7" i="25"/>
  <c r="A1" i="25" s="1"/>
  <c r="O5" i="25"/>
  <c r="M5" i="25"/>
  <c r="F5" i="25"/>
  <c r="C5" i="25"/>
  <c r="I4" i="25"/>
  <c r="C2" i="25"/>
  <c r="G1" i="25"/>
  <c r="E1" i="25"/>
  <c r="C5" i="23"/>
  <c r="E1" i="23"/>
  <c r="B23" i="23"/>
  <c r="P5" i="23" s="1"/>
  <c r="D23" i="23"/>
  <c r="B22" i="23"/>
  <c r="D22" i="23"/>
  <c r="B21" i="23"/>
  <c r="F5" i="23" s="1"/>
  <c r="D21" i="23"/>
  <c r="B20" i="23"/>
  <c r="B4" i="23" s="1"/>
  <c r="D20" i="23"/>
  <c r="B19" i="23"/>
  <c r="A4" i="23" s="1"/>
  <c r="D19" i="23"/>
  <c r="M5" i="23"/>
  <c r="B18" i="23"/>
  <c r="D4" i="23" s="1"/>
  <c r="D18" i="23"/>
  <c r="L5" i="23"/>
  <c r="B17" i="23"/>
  <c r="B3" i="23" s="1"/>
  <c r="D17" i="23"/>
  <c r="F3" i="23"/>
  <c r="B16" i="23"/>
  <c r="K3" i="23" s="1"/>
  <c r="D16" i="23"/>
  <c r="B15" i="23"/>
  <c r="E3" i="23" s="1"/>
  <c r="D15" i="23"/>
  <c r="B14" i="23"/>
  <c r="D14" i="23"/>
  <c r="B13" i="23"/>
  <c r="C2" i="23" s="1"/>
  <c r="D13" i="23"/>
  <c r="D12" i="23"/>
  <c r="B12" i="23"/>
  <c r="B11" i="23"/>
  <c r="A5" i="23" s="1"/>
  <c r="D11" i="23"/>
  <c r="O5" i="23"/>
  <c r="I4" i="23"/>
  <c r="D10" i="23"/>
  <c r="B10" i="23"/>
  <c r="D9" i="23"/>
  <c r="B9" i="23"/>
  <c r="A3" i="23" s="1"/>
  <c r="B8" i="23"/>
  <c r="J5" i="23" s="1"/>
  <c r="D8" i="23"/>
  <c r="D7" i="23"/>
  <c r="B7" i="23"/>
  <c r="H1" i="25" l="1"/>
  <c r="B3" i="25"/>
  <c r="Q5" i="23"/>
  <c r="F4" i="23"/>
  <c r="H5" i="25"/>
  <c r="H1" i="23"/>
  <c r="J1" i="23"/>
  <c r="B5" i="23"/>
  <c r="J1" i="25"/>
  <c r="H4" i="25"/>
  <c r="A5" i="25"/>
  <c r="B5" i="25"/>
  <c r="I5" i="25"/>
  <c r="J4" i="25"/>
  <c r="F3" i="25"/>
  <c r="I3" i="25"/>
  <c r="A3" i="25"/>
  <c r="E5" i="25"/>
  <c r="A2" i="25"/>
  <c r="B2" i="25"/>
  <c r="C3" i="25"/>
  <c r="H3" i="25"/>
  <c r="G4" i="25"/>
  <c r="J5" i="25"/>
  <c r="D3" i="25"/>
  <c r="B1" i="25"/>
  <c r="E5" i="23"/>
  <c r="B2" i="23"/>
  <c r="J4" i="23"/>
  <c r="H5" i="23"/>
  <c r="G1" i="23"/>
  <c r="G4" i="23"/>
  <c r="B1" i="23"/>
  <c r="C3" i="23"/>
  <c r="A2" i="23"/>
  <c r="I5" i="23"/>
  <c r="I3" i="23"/>
  <c r="D3" i="23"/>
  <c r="H3" i="23"/>
  <c r="G5" i="23"/>
  <c r="H4" i="23"/>
  <c r="E4" i="23"/>
  <c r="A1" i="2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</author>
    <author>Uporabnik</author>
  </authors>
  <commentList>
    <comment ref="A1" authorId="0" shapeId="0" xr:uid="{00000000-0006-0000-0300-000001000000}">
      <text>
        <r>
          <rPr>
            <b/>
            <sz val="20"/>
            <color indexed="81"/>
            <rFont val="Segoe UI"/>
            <family val="2"/>
            <charset val="238"/>
          </rPr>
          <t>1.0 Stvar, od katere je odvisna organizacija prodaje v trgovini na drobno.</t>
        </r>
        <r>
          <rPr>
            <sz val="20"/>
            <color indexed="81"/>
            <rFont val="Segoe UI"/>
            <family val="2"/>
            <charset val="238"/>
          </rPr>
          <t xml:space="preserve">
</t>
        </r>
      </text>
    </comment>
    <comment ref="A2" authorId="0" shapeId="0" xr:uid="{00000000-0006-0000-0300-000002000000}">
      <text>
        <r>
          <rPr>
            <b/>
            <sz val="20"/>
            <color indexed="81"/>
            <rFont val="Segoe UI"/>
            <family val="2"/>
            <charset val="238"/>
          </rPr>
          <t>2.0 Vrsta trgovskega blaga, ki se prodaja v postrežni prodajalni.</t>
        </r>
      </text>
    </comment>
    <comment ref="A3" authorId="0" shapeId="0" xr:uid="{00000000-0006-0000-0300-000003000000}">
      <text>
        <r>
          <rPr>
            <b/>
            <sz val="20"/>
            <color indexed="81"/>
            <rFont val="Segoe UI"/>
            <family val="2"/>
            <charset val="238"/>
          </rPr>
          <t>3.0. Vrsta trgovskega blaga, ki se prodaja v postrežni prodajalni.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4" authorId="0" shapeId="0" xr:uid="{00000000-0006-0000-0300-000004000000}">
      <text>
        <r>
          <rPr>
            <b/>
            <sz val="20"/>
            <color indexed="81"/>
            <rFont val="Segoe UI"/>
            <family val="2"/>
            <charset val="238"/>
          </rPr>
          <t>4.0 Način prodaje, ki  lahko dopolnjuje postrežni način.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5" authorId="0" shapeId="0" xr:uid="{00000000-0006-0000-0300-000005000000}">
      <text>
        <r>
          <rPr>
            <b/>
            <sz val="20"/>
            <color indexed="81"/>
            <rFont val="Segoe UI"/>
            <family val="2"/>
            <charset val="238"/>
          </rPr>
          <t>5.0 Najmanjša površina postrežne prodajalne v m2 (4 X 3 m).</t>
        </r>
      </text>
    </comment>
    <comment ref="A6" authorId="0" shapeId="0" xr:uid="{00000000-0006-0000-0300-000006000000}">
      <text>
        <r>
          <rPr>
            <b/>
            <sz val="20"/>
            <color indexed="81"/>
            <rFont val="Segoe UI"/>
            <family val="2"/>
            <charset val="238"/>
          </rPr>
          <t>6.0 Največja površina postrežne prodajalne v m2 (20 X 20 m).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1" authorId="0" shapeId="0" xr:uid="{00000000-0006-0000-0300-000007000000}">
      <text>
        <r>
          <rPr>
            <b/>
            <sz val="20"/>
            <color indexed="81"/>
            <rFont val="Segoe UI"/>
            <family val="2"/>
            <charset val="238"/>
          </rPr>
          <t>1.0 S katero prvo črko se pričnestavbno pohištvo, ki je namenjeno zapiranju prostorov.</t>
        </r>
      </text>
    </comment>
    <comment ref="A12" authorId="0" shapeId="0" xr:uid="{00000000-0006-0000-0300-000008000000}">
      <text>
        <r>
          <rPr>
            <b/>
            <sz val="20"/>
            <color indexed="81"/>
            <rFont val="Segoe UI"/>
            <family val="2"/>
            <charset val="238"/>
          </rPr>
          <t>2.0 S katero prvo črko se začne žival z dolgim vratom?</t>
        </r>
      </text>
    </comment>
    <comment ref="A13" authorId="0" shapeId="0" xr:uid="{00000000-0006-0000-0300-000009000000}">
      <text>
        <r>
          <rPr>
            <b/>
            <sz val="20"/>
            <color indexed="81"/>
            <rFont val="Segoe UI"/>
            <family val="2"/>
            <charset val="238"/>
          </rPr>
          <t>3.0 S katero prvo črko se začne ime firme, ki proizvaja športne čevlje in ima svoj znak v obliki kljukice?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4" authorId="0" shapeId="0" xr:uid="{00000000-0006-0000-0300-00000A000000}">
      <text>
        <r>
          <rPr>
            <b/>
            <sz val="20"/>
            <color indexed="81"/>
            <rFont val="Segoe UI"/>
            <family val="2"/>
            <charset val="238"/>
          </rPr>
          <t>4.0 S katero prvo črko se začne glavno mesto BIH?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5" authorId="0" shapeId="0" xr:uid="{00000000-0006-0000-0300-00000B000000}">
      <text>
        <r>
          <rPr>
            <b/>
            <sz val="20"/>
            <color indexed="81"/>
            <rFont val="Segoe UI"/>
            <family val="2"/>
            <charset val="238"/>
          </rPr>
          <t>5.0 S katero prvo črko se začne menjalno sredstvo pri trgovanju?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6" authorId="0" shapeId="0" xr:uid="{00000000-0006-0000-0300-00000C000000}">
      <text>
        <r>
          <rPr>
            <b/>
            <sz val="20"/>
            <color indexed="81"/>
            <rFont val="Segoe UI"/>
            <family val="2"/>
            <charset val="238"/>
          </rPr>
          <t>6.0 Kako se imenuje ustanova v kateri se učiš?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7" authorId="1" shapeId="0" xr:uid="{00000000-0006-0000-0300-00000D000000}">
      <text>
        <r>
          <rPr>
            <b/>
            <sz val="20"/>
            <color indexed="81"/>
            <rFont val="Segoe UI"/>
            <family val="2"/>
            <charset val="238"/>
          </rPr>
          <t>6.0 Kontinent, na katerem so naslednje države: Slovenija, Francija, Hrvaška, Italija, BIH,Velika Britanija, ...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8" authorId="1" shapeId="0" xr:uid="{00000000-0006-0000-0300-00000E000000}">
      <text>
        <r>
          <rPr>
            <b/>
            <sz val="20"/>
            <color indexed="81"/>
            <rFont val="Segoe UI"/>
            <family val="2"/>
            <charset val="238"/>
          </rPr>
          <t>8.0 naziv za polotok v jugozahodni Sloveniji in severozahodni Hrvaški, ki je na severu Jadranskega morja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9" authorId="1" shapeId="0" xr:uid="{00000000-0006-0000-0300-00000F000000}">
      <text>
        <r>
          <rPr>
            <b/>
            <sz val="20"/>
            <color indexed="81"/>
            <rFont val="Segoe UI"/>
            <family val="2"/>
            <charset val="238"/>
          </rPr>
          <t>9.0  naziv za mejni pas med vodnim telesom in kopnim ali črta, ki je meja med kopnim in morjem ali jezerom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0" authorId="1" shapeId="0" xr:uid="{00000000-0006-0000-0300-000010000000}">
      <text>
        <r>
          <rPr>
            <b/>
            <sz val="20"/>
            <color indexed="81"/>
            <rFont val="Segoe UI"/>
            <family val="2"/>
            <charset val="238"/>
          </rPr>
          <t>10.0 naziv za gorski sistem v osrednji Evropi, ki se razteza v 1200 km dolgem loku med Genovskim zalivom in reko Donavo pri Dunaju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</author>
  </authors>
  <commentList>
    <comment ref="A1" authorId="0" shapeId="0" xr:uid="{00000000-0006-0000-0500-000001000000}">
      <text>
        <r>
          <rPr>
            <b/>
            <sz val="36"/>
            <color indexed="81"/>
            <rFont val="Segoe UI"/>
            <family val="2"/>
            <charset val="238"/>
          </rPr>
          <t>1.0. Naziv za osebe, s katerimi podjetje komunicira.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B1" authorId="0" shapeId="0" xr:uid="{00000000-0006-0000-0500-000002000000}">
      <text>
        <r>
          <rPr>
            <b/>
            <sz val="26"/>
            <color indexed="81"/>
            <rFont val="Segoe UI"/>
            <family val="2"/>
            <charset val="238"/>
          </rPr>
          <t xml:space="preserve">1.1.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E1" authorId="0" shapeId="0" xr:uid="{00000000-0006-0000-0500-000003000000}">
      <text>
        <r>
          <rPr>
            <b/>
            <sz val="26"/>
            <color indexed="81"/>
            <rFont val="Segoe UI"/>
            <family val="2"/>
            <charset val="238"/>
          </rPr>
          <t>1.3.</t>
        </r>
      </text>
    </comment>
    <comment ref="G1" authorId="0" shapeId="0" xr:uid="{00000000-0006-0000-0500-000004000000}">
      <text>
        <r>
          <rPr>
            <b/>
            <sz val="26"/>
            <color indexed="81"/>
            <rFont val="Segoe UI"/>
            <family val="2"/>
            <charset val="238"/>
          </rPr>
          <t xml:space="preserve">1.4.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H1" authorId="0" shapeId="0" xr:uid="{00000000-0006-0000-0500-000005000000}">
      <text>
        <r>
          <rPr>
            <b/>
            <sz val="26"/>
            <color indexed="81"/>
            <rFont val="Segoe UI"/>
            <family val="2"/>
            <charset val="238"/>
          </rPr>
          <t>1.2.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" authorId="0" shapeId="0" xr:uid="{00000000-0006-0000-0500-000006000000}">
      <text>
        <r>
          <rPr>
            <b/>
            <sz val="36"/>
            <color indexed="81"/>
            <rFont val="Segoe UI"/>
            <family val="2"/>
            <charset val="238"/>
          </rPr>
          <t>2.0 Zakaj podjetje komunicira s sedanjimi in možnimi kupci, zaposlenimi, zastopniki …?</t>
        </r>
      </text>
    </comment>
    <comment ref="C2" authorId="0" shapeId="0" xr:uid="{00000000-0006-0000-0500-000007000000}">
      <text>
        <r>
          <rPr>
            <b/>
            <sz val="26"/>
            <color indexed="81"/>
            <rFont val="Segoe UI"/>
            <family val="2"/>
            <charset val="238"/>
          </rPr>
          <t>Janez: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3" authorId="0" shapeId="0" xr:uid="{00000000-0006-0000-0500-000008000000}">
      <text>
        <r>
          <rPr>
            <b/>
            <sz val="36"/>
            <color indexed="81"/>
            <rFont val="Segoe UI"/>
            <family val="2"/>
            <charset val="238"/>
          </rPr>
          <t xml:space="preserve">3.0 Kaj zajema splet tržnega komuniciranja (promocijski splet), ki zajema več orodij za komuniciranje?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B3" authorId="0" shapeId="0" xr:uid="{00000000-0006-0000-0500-000009000000}">
      <text>
        <r>
          <rPr>
            <b/>
            <sz val="26"/>
            <color indexed="81"/>
            <rFont val="Segoe UI"/>
            <family val="2"/>
            <charset val="238"/>
          </rPr>
          <t>3.3.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C3" authorId="0" shapeId="0" xr:uid="{00000000-0006-0000-0500-00000A000000}">
      <text>
        <r>
          <rPr>
            <b/>
            <sz val="26"/>
            <color indexed="81"/>
            <rFont val="Segoe UI"/>
            <family val="2"/>
            <charset val="238"/>
          </rPr>
          <t>3.4.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E3" authorId="0" shapeId="0" xr:uid="{00000000-0006-0000-0500-00000B000000}">
      <text>
        <r>
          <rPr>
            <b/>
            <sz val="26"/>
            <color indexed="81"/>
            <rFont val="Segoe UI"/>
            <family val="2"/>
            <charset val="238"/>
          </rPr>
          <t>3.1.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F3" authorId="0" shapeId="0" xr:uid="{00000000-0006-0000-0500-00000C000000}">
      <text>
        <r>
          <rPr>
            <b/>
            <sz val="26"/>
            <color indexed="81"/>
            <rFont val="Segoe UI"/>
            <family val="2"/>
            <charset val="238"/>
          </rPr>
          <t>3.2.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4" authorId="0" shapeId="0" xr:uid="{00000000-0006-0000-0500-00000D000000}">
      <text>
        <r>
          <rPr>
            <b/>
            <sz val="36"/>
            <color indexed="81"/>
            <rFont val="Segoe UI"/>
            <family val="2"/>
            <charset val="238"/>
          </rPr>
          <t>4.0 Ena izmed lastnosti orodij komunikacijskega spleta.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B4" authorId="0" shapeId="0" xr:uid="{00000000-0006-0000-0500-00000E000000}">
      <text>
        <r>
          <rPr>
            <b/>
            <sz val="26"/>
            <color indexed="81"/>
            <rFont val="Segoe UI"/>
            <family val="2"/>
            <charset val="238"/>
          </rPr>
          <t xml:space="preserve">4.1.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F4" authorId="0" shapeId="0" xr:uid="{00000000-0006-0000-0500-00000F000000}">
      <text>
        <r>
          <rPr>
            <b/>
            <sz val="26"/>
            <color indexed="81"/>
            <rFont val="Segoe UI"/>
            <family val="2"/>
            <charset val="238"/>
          </rPr>
          <t xml:space="preserve">4.2.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5" authorId="0" shapeId="0" xr:uid="{00000000-0006-0000-0500-000010000000}">
      <text>
        <r>
          <rPr>
            <b/>
            <sz val="36"/>
            <color indexed="81"/>
            <rFont val="Segoe UI"/>
            <family val="2"/>
            <charset val="238"/>
          </rPr>
          <t>5.0 Ena izmed sestavin komunikacijske politike podjetja.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B5" authorId="0" shapeId="0" xr:uid="{00000000-0006-0000-0500-000011000000}">
      <text>
        <r>
          <rPr>
            <b/>
            <sz val="26"/>
            <color indexed="81"/>
            <rFont val="Segoe UI"/>
            <family val="2"/>
            <charset val="238"/>
          </rPr>
          <t>5.1.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7" authorId="0" shapeId="0" xr:uid="{00000000-0006-0000-0500-000012000000}">
      <text>
        <r>
          <rPr>
            <b/>
            <sz val="36"/>
            <color indexed="81"/>
            <rFont val="Segoe UI"/>
            <family val="2"/>
            <charset val="238"/>
          </rPr>
          <t xml:space="preserve">1.0 S katero prvo črko se začne glavno mesto hrvaške?
</t>
        </r>
      </text>
    </comment>
    <comment ref="A8" authorId="0" shapeId="0" xr:uid="{00000000-0006-0000-0500-000013000000}">
      <text>
        <r>
          <rPr>
            <b/>
            <sz val="36"/>
            <color indexed="81"/>
            <rFont val="Segoe UI"/>
            <family val="2"/>
            <charset val="238"/>
          </rPr>
          <t>1.1 S katero prvo črko se začne ...?</t>
        </r>
      </text>
    </comment>
    <comment ref="A9" authorId="0" shapeId="0" xr:uid="{00000000-0006-0000-0500-000014000000}">
      <text>
        <r>
          <rPr>
            <b/>
            <sz val="26"/>
            <color indexed="81"/>
            <rFont val="Segoe UI"/>
            <family val="2"/>
            <charset val="238"/>
          </rPr>
          <t xml:space="preserve">1.2. S katero prvo črko se prične rezultat proizvodnega procesa?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0" authorId="0" shapeId="0" xr:uid="{00000000-0006-0000-0500-000015000000}">
      <text>
        <r>
          <rPr>
            <b/>
            <sz val="26"/>
            <color indexed="81"/>
            <rFont val="Segoe UI"/>
            <family val="2"/>
            <charset val="238"/>
          </rPr>
          <t>1.4. S katero prvo črko se prične naselje v bližini Kranja in ima sedež trgovsko podjetje Merkur?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2" authorId="0" shapeId="0" xr:uid="{00000000-0006-0000-0500-000016000000}">
      <text>
        <r>
          <rPr>
            <b/>
            <sz val="26"/>
            <color indexed="81"/>
            <rFont val="Segoe UI"/>
            <family val="2"/>
            <charset val="238"/>
          </rPr>
          <t>2.0. S katero prvo črko se prične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3" authorId="0" shapeId="0" xr:uid="{00000000-0006-0000-0500-000017000000}">
      <text>
        <r>
          <rPr>
            <b/>
            <sz val="26"/>
            <color indexed="81"/>
            <rFont val="Segoe UI"/>
            <family val="2"/>
            <charset val="238"/>
          </rPr>
          <t>2.1. S katero prvo črko se prične glavno mesto Gorenjske?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4" authorId="0" shapeId="0" xr:uid="{00000000-0006-0000-0500-000018000000}">
      <text>
        <r>
          <rPr>
            <b/>
            <sz val="26"/>
            <color indexed="81"/>
            <rFont val="Segoe UI"/>
            <family val="2"/>
            <charset val="238"/>
          </rPr>
          <t>3.0. S katero prvo črko se prične, kar ne potrebujemo več za zadovoljevanje naših potreb in želja?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5" authorId="0" shapeId="0" xr:uid="{00000000-0006-0000-0500-000019000000}">
      <text>
        <r>
          <rPr>
            <b/>
            <sz val="26"/>
            <color indexed="81"/>
            <rFont val="Segoe UI"/>
            <family val="2"/>
            <charset val="238"/>
          </rPr>
          <t>3.1. S katero prvo črko se prične izobraževalna ustanova?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6" authorId="0" shapeId="0" xr:uid="{00000000-0006-0000-0500-00001A000000}">
      <text>
        <r>
          <rPr>
            <b/>
            <sz val="26"/>
            <color indexed="81"/>
            <rFont val="Segoe UI"/>
            <family val="2"/>
            <charset val="238"/>
          </rPr>
          <t>3.2. S katero prvo črko se prične celina, kjer leži Španija, Portugalska?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7" authorId="0" shapeId="0" xr:uid="{00000000-0006-0000-0500-00001B000000}">
      <text>
        <r>
          <rPr>
            <b/>
            <sz val="26"/>
            <color indexed="81"/>
            <rFont val="Segoe UI"/>
            <family val="2"/>
            <charset val="238"/>
          </rPr>
          <t>3.3. S katero prvo črko se prične bivališče, kjer so nekoč prebivali graščaki?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8" authorId="0" shapeId="0" xr:uid="{00000000-0006-0000-0500-00001C000000}">
      <text>
        <r>
          <rPr>
            <b/>
            <sz val="26"/>
            <color indexed="81"/>
            <rFont val="Segoe UI"/>
            <family val="2"/>
            <charset val="238"/>
          </rPr>
          <t>3.4. S katero prvo črko se prične glavno mesto Slovenije?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9" authorId="0" shapeId="0" xr:uid="{00000000-0006-0000-0500-00001D000000}">
      <text>
        <r>
          <rPr>
            <b/>
            <sz val="26"/>
            <color indexed="81"/>
            <rFont val="Segoe UI"/>
            <family val="2"/>
            <charset val="238"/>
          </rPr>
          <t>4.0. S katero prvo črko se prične oblačilo, ki ga nosijo nekatere uradne osebe: policija, carina, letalsko osebje …?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0" authorId="0" shapeId="0" xr:uid="{00000000-0006-0000-0500-00001E000000}">
      <text>
        <r>
          <rPr>
            <b/>
            <sz val="26"/>
            <color indexed="81"/>
            <rFont val="Segoe UI"/>
            <family val="2"/>
            <charset val="238"/>
          </rPr>
          <t>4.1. S katero prvo črko se prične reka, ki izvira v Zelencih, ki so v bližini Kranjske Gore?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1" authorId="0" shapeId="0" xr:uid="{00000000-0006-0000-0500-00001F000000}">
      <text>
        <r>
          <rPr>
            <b/>
            <sz val="26"/>
            <color indexed="81"/>
            <rFont val="Segoe UI"/>
            <family val="2"/>
            <charset val="238"/>
          </rPr>
          <t>4.2. S katero prvo črko se prične naziv zaveliko (po navadi sladkovodna) stoječo vodno površino, ki jo obkroža kopno?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2" authorId="0" shapeId="0" xr:uid="{00000000-0006-0000-0500-000020000000}">
      <text>
        <r>
          <rPr>
            <b/>
            <sz val="26"/>
            <color indexed="81"/>
            <rFont val="Segoe UI"/>
            <family val="2"/>
            <charset val="238"/>
          </rPr>
          <t>5.0. S katero prvo črko se prične glavno mesto Francije?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3" authorId="0" shapeId="0" xr:uid="{00000000-0006-0000-0500-000021000000}">
      <text>
        <r>
          <rPr>
            <b/>
            <sz val="26"/>
            <color indexed="81"/>
            <rFont val="Segoe UI"/>
            <family val="2"/>
            <charset val="238"/>
          </rPr>
          <t>5.1. S katero prvo črko se prične velik naravni vodni tok?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</author>
  </authors>
  <commentList>
    <comment ref="A1" authorId="0" shapeId="0" xr:uid="{00000000-0006-0000-0600-000001000000}">
      <text>
        <r>
          <rPr>
            <b/>
            <sz val="36"/>
            <color indexed="81"/>
            <rFont val="Segoe UI"/>
            <family val="2"/>
            <charset val="238"/>
          </rPr>
          <t>1.0. Naziv za osebe, s katerimi podjetje komunicira.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B1" authorId="0" shapeId="0" xr:uid="{00000000-0006-0000-0600-000002000000}">
      <text>
        <r>
          <rPr>
            <b/>
            <sz val="26"/>
            <color indexed="81"/>
            <rFont val="Segoe UI"/>
            <family val="2"/>
            <charset val="238"/>
          </rPr>
          <t xml:space="preserve">1.1.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E1" authorId="0" shapeId="0" xr:uid="{00000000-0006-0000-0600-000003000000}">
      <text>
        <r>
          <rPr>
            <b/>
            <sz val="26"/>
            <color indexed="81"/>
            <rFont val="Segoe UI"/>
            <family val="2"/>
            <charset val="238"/>
          </rPr>
          <t>1.3.</t>
        </r>
      </text>
    </comment>
    <comment ref="G1" authorId="0" shapeId="0" xr:uid="{00000000-0006-0000-0600-000004000000}">
      <text>
        <r>
          <rPr>
            <b/>
            <sz val="26"/>
            <color indexed="81"/>
            <rFont val="Segoe UI"/>
            <family val="2"/>
            <charset val="238"/>
          </rPr>
          <t xml:space="preserve">1.4.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H1" authorId="0" shapeId="0" xr:uid="{00000000-0006-0000-0600-000005000000}">
      <text>
        <r>
          <rPr>
            <b/>
            <sz val="26"/>
            <color indexed="81"/>
            <rFont val="Segoe UI"/>
            <family val="2"/>
            <charset val="238"/>
          </rPr>
          <t>1.2.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" authorId="0" shapeId="0" xr:uid="{00000000-0006-0000-0600-000006000000}">
      <text>
        <r>
          <rPr>
            <b/>
            <sz val="36"/>
            <color indexed="81"/>
            <rFont val="Segoe UI"/>
            <family val="2"/>
            <charset val="238"/>
          </rPr>
          <t>2.0 Zakaj podjetje komunicira s sedanjimi in možnimi kupci, zaposlenimi, zastopniki …?</t>
        </r>
      </text>
    </comment>
    <comment ref="C2" authorId="0" shapeId="0" xr:uid="{00000000-0006-0000-0600-000007000000}">
      <text>
        <r>
          <rPr>
            <b/>
            <sz val="26"/>
            <color indexed="81"/>
            <rFont val="Segoe UI"/>
            <family val="2"/>
            <charset val="238"/>
          </rPr>
          <t>Janez: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3" authorId="0" shapeId="0" xr:uid="{00000000-0006-0000-0600-000008000000}">
      <text>
        <r>
          <rPr>
            <b/>
            <sz val="36"/>
            <color indexed="81"/>
            <rFont val="Segoe UI"/>
            <family val="2"/>
            <charset val="238"/>
          </rPr>
          <t xml:space="preserve">3.0 Kaj zajema splet tržnega komuniciranja (promocijski splet), ki zajema več orodij za komuniciranje?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B3" authorId="0" shapeId="0" xr:uid="{00000000-0006-0000-0600-000009000000}">
      <text>
        <r>
          <rPr>
            <b/>
            <sz val="26"/>
            <color indexed="81"/>
            <rFont val="Segoe UI"/>
            <family val="2"/>
            <charset val="238"/>
          </rPr>
          <t>3.3.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C3" authorId="0" shapeId="0" xr:uid="{00000000-0006-0000-0600-00000A000000}">
      <text>
        <r>
          <rPr>
            <b/>
            <sz val="26"/>
            <color indexed="81"/>
            <rFont val="Segoe UI"/>
            <family val="2"/>
            <charset val="238"/>
          </rPr>
          <t>3.4.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E3" authorId="0" shapeId="0" xr:uid="{00000000-0006-0000-0600-00000B000000}">
      <text>
        <r>
          <rPr>
            <b/>
            <sz val="26"/>
            <color indexed="81"/>
            <rFont val="Segoe UI"/>
            <family val="2"/>
            <charset val="238"/>
          </rPr>
          <t>3.1.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F3" authorId="0" shapeId="0" xr:uid="{00000000-0006-0000-0600-00000C000000}">
      <text>
        <r>
          <rPr>
            <b/>
            <sz val="26"/>
            <color indexed="81"/>
            <rFont val="Segoe UI"/>
            <family val="2"/>
            <charset val="238"/>
          </rPr>
          <t>3.2.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4" authorId="0" shapeId="0" xr:uid="{00000000-0006-0000-0600-00000D000000}">
      <text>
        <r>
          <rPr>
            <b/>
            <sz val="36"/>
            <color indexed="81"/>
            <rFont val="Segoe UI"/>
            <family val="2"/>
            <charset val="238"/>
          </rPr>
          <t>4.0 Ena izmed lastnosti orodij komunikacijskega spleta.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B4" authorId="0" shapeId="0" xr:uid="{00000000-0006-0000-0600-00000E000000}">
      <text>
        <r>
          <rPr>
            <b/>
            <sz val="26"/>
            <color indexed="81"/>
            <rFont val="Segoe UI"/>
            <family val="2"/>
            <charset val="238"/>
          </rPr>
          <t xml:space="preserve">4.1.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F4" authorId="0" shapeId="0" xr:uid="{00000000-0006-0000-0600-00000F000000}">
      <text>
        <r>
          <rPr>
            <b/>
            <sz val="26"/>
            <color indexed="81"/>
            <rFont val="Segoe UI"/>
            <family val="2"/>
            <charset val="238"/>
          </rPr>
          <t xml:space="preserve">4.2.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5" authorId="0" shapeId="0" xr:uid="{00000000-0006-0000-0600-000010000000}">
      <text>
        <r>
          <rPr>
            <b/>
            <sz val="36"/>
            <color indexed="81"/>
            <rFont val="Segoe UI"/>
            <family val="2"/>
            <charset val="238"/>
          </rPr>
          <t>5.0 Ena izmed sestavin komunikacijske politike podjetja.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B5" authorId="0" shapeId="0" xr:uid="{00000000-0006-0000-0600-000011000000}">
      <text>
        <r>
          <rPr>
            <b/>
            <sz val="26"/>
            <color indexed="81"/>
            <rFont val="Segoe UI"/>
            <family val="2"/>
            <charset val="238"/>
          </rPr>
          <t>5.1.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7" authorId="0" shapeId="0" xr:uid="{00000000-0006-0000-0600-000012000000}">
      <text>
        <r>
          <rPr>
            <b/>
            <sz val="36"/>
            <color indexed="81"/>
            <rFont val="Segoe UI"/>
            <family val="2"/>
            <charset val="238"/>
          </rPr>
          <t xml:space="preserve">1.0 S katero prvo črko se začne glavno mesto hrvaške?
</t>
        </r>
      </text>
    </comment>
    <comment ref="A8" authorId="0" shapeId="0" xr:uid="{00000000-0006-0000-0600-000013000000}">
      <text>
        <r>
          <rPr>
            <b/>
            <sz val="36"/>
            <color indexed="81"/>
            <rFont val="Segoe UI"/>
            <family val="2"/>
            <charset val="238"/>
          </rPr>
          <t>1.1 S katero prvo črko se začne ogromna kača, ki živi v reki Amazonki (Brazilija)?</t>
        </r>
      </text>
    </comment>
    <comment ref="A9" authorId="0" shapeId="0" xr:uid="{00000000-0006-0000-0600-000014000000}">
      <text>
        <r>
          <rPr>
            <b/>
            <sz val="26"/>
            <color indexed="81"/>
            <rFont val="Segoe UI"/>
            <family val="2"/>
            <charset val="238"/>
          </rPr>
          <t xml:space="preserve">1.2. S katero prvo črko se prične rezultat proizvodnega procesa?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0" authorId="0" shapeId="0" xr:uid="{00000000-0006-0000-0600-000015000000}">
      <text>
        <r>
          <rPr>
            <b/>
            <sz val="26"/>
            <color indexed="81"/>
            <rFont val="Segoe UI"/>
            <family val="2"/>
            <charset val="238"/>
          </rPr>
          <t>1.4. S katero prvo črko se prične barva lupine pomaranče?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1" authorId="0" shapeId="0" xr:uid="{00000000-0006-0000-0600-000016000000}">
      <text>
        <r>
          <rPr>
            <b/>
            <sz val="26"/>
            <color indexed="81"/>
            <rFont val="Segoe UI"/>
            <family val="2"/>
            <charset val="238"/>
          </rPr>
          <t>1.4. S katero prvo črko se prične kraj v bližini Kranja, kjer je sedež trgovskega podjetja Merkur?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2" authorId="0" shapeId="0" xr:uid="{00000000-0006-0000-0600-000017000000}">
      <text>
        <r>
          <rPr>
            <b/>
            <sz val="26"/>
            <color indexed="81"/>
            <rFont val="Segoe UI"/>
            <family val="2"/>
            <charset val="238"/>
          </rPr>
          <t>2.0. S katero prvo črko se prične veliki izumitelj iz Hrvaške, bolj natančno iz Like, ki je deloval na področju električnega toka?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3" authorId="0" shapeId="0" xr:uid="{00000000-0006-0000-0600-000018000000}">
      <text>
        <r>
          <rPr>
            <b/>
            <sz val="26"/>
            <color indexed="81"/>
            <rFont val="Segoe UI"/>
            <family val="2"/>
            <charset val="238"/>
          </rPr>
          <t>2.1. S katero prvo črko se prične glavno mesto Gorenjske?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4" authorId="0" shapeId="0" xr:uid="{00000000-0006-0000-0600-000019000000}">
      <text>
        <r>
          <rPr>
            <b/>
            <sz val="26"/>
            <color indexed="81"/>
            <rFont val="Segoe UI"/>
            <family val="2"/>
            <charset val="238"/>
          </rPr>
          <t>3.0. S katero prvo črko se prične, kar ne potrebujemo več za zadovoljevanje naših potreb in želja?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5" authorId="0" shapeId="0" xr:uid="{00000000-0006-0000-0600-00001A000000}">
      <text>
        <r>
          <rPr>
            <b/>
            <sz val="26"/>
            <color indexed="81"/>
            <rFont val="Segoe UI"/>
            <family val="2"/>
            <charset val="238"/>
          </rPr>
          <t>3.1. S katero prvo črko se prične izobraževalna ustanova?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6" authorId="0" shapeId="0" xr:uid="{00000000-0006-0000-0600-00001B000000}">
      <text>
        <r>
          <rPr>
            <b/>
            <sz val="26"/>
            <color indexed="81"/>
            <rFont val="Segoe UI"/>
            <family val="2"/>
            <charset val="238"/>
          </rPr>
          <t>3.2. S katero prvo črko se prične celina, kjer leži Španija, Portugalska?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7" authorId="0" shapeId="0" xr:uid="{00000000-0006-0000-0600-00001C000000}">
      <text>
        <r>
          <rPr>
            <b/>
            <sz val="26"/>
            <color indexed="81"/>
            <rFont val="Segoe UI"/>
            <family val="2"/>
            <charset val="238"/>
          </rPr>
          <t>3.3. S katero prvo črko se prične bivališče, kjer so nekoč prebivali graščaki?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8" authorId="0" shapeId="0" xr:uid="{00000000-0006-0000-0600-00001D000000}">
      <text>
        <r>
          <rPr>
            <b/>
            <sz val="26"/>
            <color indexed="81"/>
            <rFont val="Segoe UI"/>
            <family val="2"/>
            <charset val="238"/>
          </rPr>
          <t>3.4. S katero prvo črko se prične glavno mesto Slovenije?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9" authorId="0" shapeId="0" xr:uid="{00000000-0006-0000-0600-00001E000000}">
      <text>
        <r>
          <rPr>
            <b/>
            <sz val="26"/>
            <color indexed="81"/>
            <rFont val="Segoe UI"/>
            <family val="2"/>
            <charset val="238"/>
          </rPr>
          <t>4.0. S katero prvo črko se prične oblačilo, ki ga nosijo nekatere uradne osebe: policija, carina, letalsko osebje …?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0" authorId="0" shapeId="0" xr:uid="{00000000-0006-0000-0600-00001F000000}">
      <text>
        <r>
          <rPr>
            <b/>
            <sz val="26"/>
            <color indexed="81"/>
            <rFont val="Segoe UI"/>
            <family val="2"/>
            <charset val="238"/>
          </rPr>
          <t>4.1. S katero prvo črko se prične reka, ki izvira v Zelencih, ki so v bližini Kranjske Gore?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1" authorId="0" shapeId="0" xr:uid="{00000000-0006-0000-0600-000020000000}">
      <text>
        <r>
          <rPr>
            <b/>
            <sz val="26"/>
            <color indexed="81"/>
            <rFont val="Segoe UI"/>
            <family val="2"/>
            <charset val="238"/>
          </rPr>
          <t>4.2. S katero prvo črko se prične naziv za veliko (po navadi sladkovodna) stoječo vodno površino, ki jo obkroža kopno?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2" authorId="0" shapeId="0" xr:uid="{00000000-0006-0000-0600-000021000000}">
      <text>
        <r>
          <rPr>
            <b/>
            <sz val="26"/>
            <color indexed="81"/>
            <rFont val="Segoe UI"/>
            <family val="2"/>
            <charset val="238"/>
          </rPr>
          <t>5.0. S katero prvo črko se prične glavno mesto Francije?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3" authorId="0" shapeId="0" xr:uid="{00000000-0006-0000-0600-000022000000}">
      <text>
        <r>
          <rPr>
            <b/>
            <sz val="26"/>
            <color indexed="81"/>
            <rFont val="Segoe UI"/>
            <family val="2"/>
            <charset val="238"/>
          </rPr>
          <t>5.1. S katero prvo črko se prične velik naravni vodni tok?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<sst xmlns="http://schemas.openxmlformats.org/spreadsheetml/2006/main" count="288" uniqueCount="143">
  <si>
    <t>6.8 TRŽNO KOMUNICIRANJE</t>
  </si>
  <si>
    <t>1. S kom podjetje komunicira?</t>
  </si>
  <si>
    <t>Podjetje komunicira:</t>
  </si>
  <si>
    <t>2. Zakaj podjetje komunicira s sedanjimi in možnimi kupci, zaposlenimi, zastopniki …?</t>
  </si>
  <si>
    <t>Podjetje z njimi komunicira, ker želi:</t>
  </si>
  <si>
    <t>3. Kaj zajema splet tržnega komuniciranja (promocijski splet), ki zajema več orodij za</t>
  </si>
  <si>
    <t>komuniciranje?</t>
  </si>
  <si>
    <t>Podjetje za komuniciranje uporablja več orodij. Splet tržnega komuniciranja, imenovan tudi</t>
  </si>
  <si>
    <t>promocijski splet, zajema:</t>
  </si>
  <si>
    <t>4. Kakšna morajo biti vsa orodja komunikacijskega spleta?</t>
  </si>
  <si>
    <t>Vsa orodja komunikacijskega spleta morajo biti:</t>
  </si>
  <si>
    <t>ljudmi, fizičnimi dokazi).</t>
  </si>
  <si>
    <t>5. Kaj tudi vključuje komunikacijska politika podjetja?</t>
  </si>
  <si>
    <t>H komunikacijski politiki podjetja spadajo tudi psihološko pravilno vodeni prodajni razgovori.</t>
  </si>
  <si>
    <t>• s sedanjimi in možnimi kupci,</t>
  </si>
  <si>
    <t>•  zaposlenimi,</t>
  </si>
  <si>
    <t>• zastopniki,</t>
  </si>
  <si>
    <t>• dobavitelji,</t>
  </si>
  <si>
    <t>• poslovnimi partnerji in</t>
  </si>
  <si>
    <t>•  drugimi javnostmi.</t>
  </si>
  <si>
    <t>• ustvariti želeno sliko o sebi,</t>
  </si>
  <si>
    <t>• pripraviti določene javnosti do aktivnosti, npr. do nakupa ali podpore.</t>
  </si>
  <si>
    <t>ODGOVOR</t>
  </si>
  <si>
    <t>OPIS GESLA</t>
  </si>
  <si>
    <t>GESLO</t>
  </si>
  <si>
    <t>NAKUP</t>
  </si>
  <si>
    <t>ZASTOPNIKI</t>
  </si>
  <si>
    <t>• pospeševanje prodaje,</t>
  </si>
  <si>
    <t>• odnose z javnostmi in</t>
  </si>
  <si>
    <t>• neposredno trženje.</t>
  </si>
  <si>
    <t>OGLAŠEVANJE</t>
  </si>
  <si>
    <t>USKLAJENOST</t>
  </si>
  <si>
    <t>Z</t>
  </si>
  <si>
    <t>A</t>
  </si>
  <si>
    <t>P</t>
  </si>
  <si>
    <t>O</t>
  </si>
  <si>
    <t>N</t>
  </si>
  <si>
    <t>K</t>
  </si>
  <si>
    <t>U</t>
  </si>
  <si>
    <t>Š</t>
  </si>
  <si>
    <t>X</t>
  </si>
  <si>
    <t>S</t>
  </si>
  <si>
    <t>T</t>
  </si>
  <si>
    <t>E</t>
  </si>
  <si>
    <t>R</t>
  </si>
  <si>
    <t>G</t>
  </si>
  <si>
    <t>D</t>
  </si>
  <si>
    <t>2. Eden izmed vzrokov, zakaj podjetje komunicira s kupci, zaposlenimi, zastopniki …</t>
  </si>
  <si>
    <t>3. Eno izmed orodij, ki spada v splet tržnega komuniciranja.</t>
  </si>
  <si>
    <t>ANAKONDA</t>
  </si>
  <si>
    <t>SAVA</t>
  </si>
  <si>
    <t>GRAD</t>
  </si>
  <si>
    <t>• oglaševanje,</t>
  </si>
  <si>
    <t>• povezana med seboj,</t>
  </si>
  <si>
    <t>• in hkrati tudi z ostalimi elementi trženjskega spleta (izdelkom, ceno, prodajno potjo,</t>
  </si>
  <si>
    <t>1.0 Naziv za osebe, s katerimi podjetje komunicira.</t>
  </si>
  <si>
    <t>4.0 Ena izmed lastnosti orodij komunikacijskega spleta.</t>
  </si>
  <si>
    <t>5.0 Ena izmed sestavin komunikacijske politike podjetja.</t>
  </si>
  <si>
    <t>Prodajni razgovori</t>
  </si>
  <si>
    <t>VPRAŠaNJE</t>
  </si>
  <si>
    <t>VPRAŠANJE</t>
  </si>
  <si>
    <t>b.) odgovor na vprašanje,</t>
  </si>
  <si>
    <t>d.) geslo glede na vprašanje in odgovor.</t>
  </si>
  <si>
    <t>c.) opis gesla glede na vprašanje in odgovor,</t>
  </si>
  <si>
    <t>a.) vprašanje glede na tekst, ki ga imate,</t>
  </si>
  <si>
    <r>
      <rPr>
        <b/>
        <sz val="11"/>
        <color theme="1"/>
        <rFont val="Calibri"/>
        <family val="2"/>
        <charset val="238"/>
        <scheme val="minor"/>
      </rPr>
      <t>1. naloga:</t>
    </r>
    <r>
      <rPr>
        <sz val="11"/>
        <color theme="1"/>
        <rFont val="Calibri"/>
        <family val="2"/>
        <charset val="238"/>
        <scheme val="minor"/>
      </rPr>
      <t xml:space="preserve"> S pomočjo teksta, ki vam je bil dodeljen zapišite:</t>
    </r>
  </si>
  <si>
    <t>PRIMER:</t>
  </si>
  <si>
    <t>I</t>
  </si>
  <si>
    <t>L</t>
  </si>
  <si>
    <t>V</t>
  </si>
  <si>
    <t>J</t>
  </si>
  <si>
    <t>ZAGREB</t>
  </si>
  <si>
    <t>NIKOLA TESLA</t>
  </si>
  <si>
    <t>1.0.</t>
  </si>
  <si>
    <t>1.1.</t>
  </si>
  <si>
    <t>1.2.</t>
  </si>
  <si>
    <t>IZDELEK</t>
  </si>
  <si>
    <t>1.3.</t>
  </si>
  <si>
    <t>ORANŽNA</t>
  </si>
  <si>
    <t>1.4.</t>
  </si>
  <si>
    <t>NAKLO</t>
  </si>
  <si>
    <t>POZOR: V SPODNJE RUMENO IN MODRO POLJE NE PIŠITE V CELICE, AMPAK V VNOSNO VRSTICO!</t>
  </si>
  <si>
    <t>2.0.</t>
  </si>
  <si>
    <t>2.1.</t>
  </si>
  <si>
    <t>KRANJ</t>
  </si>
  <si>
    <t>3.0.</t>
  </si>
  <si>
    <t>ODPADEK</t>
  </si>
  <si>
    <t>3.1.</t>
  </si>
  <si>
    <t>ŠOLA</t>
  </si>
  <si>
    <t>EVROPA</t>
  </si>
  <si>
    <t>3.2.</t>
  </si>
  <si>
    <t>3.3.</t>
  </si>
  <si>
    <t>3.4.</t>
  </si>
  <si>
    <t>LJUBLJANA</t>
  </si>
  <si>
    <t>4.0.</t>
  </si>
  <si>
    <t>UNIFORMA</t>
  </si>
  <si>
    <t>4.1.</t>
  </si>
  <si>
    <t>4.2.</t>
  </si>
  <si>
    <t>JEZERO</t>
  </si>
  <si>
    <t>PARIZ</t>
  </si>
  <si>
    <t>5.0.</t>
  </si>
  <si>
    <t>5.1.</t>
  </si>
  <si>
    <t>REKA</t>
  </si>
  <si>
    <t>1. naloga: Odprite spletno stran: http://www.sola1.si/trgovsko-poslovanje</t>
  </si>
  <si>
    <t>2. naloga: Iz spletne strani izberite eno izmed križank.</t>
  </si>
  <si>
    <t>3. naloga: Iz križanke prepišite 6 opisov gesel in pripadajoča gesla.</t>
  </si>
  <si>
    <t>7. naziv za osnovno gospodarsko enoto, kjer delavci s pomočjo poslovnih sredstev ustvarjajo dobrine za prodajo na trgu s ciljem dosegati dobiček;</t>
  </si>
  <si>
    <t>7. podjetje</t>
  </si>
  <si>
    <t>1.velikosti prodajalne</t>
  </si>
  <si>
    <t>2.1. vrsta trgovskega blaga, ki se prodaja v postrežni prodajalni</t>
  </si>
  <si>
    <t>1.1.stvar, od katere je odvisna organizacija prodaje v trgovini na drobno</t>
  </si>
  <si>
    <t>2.živila</t>
  </si>
  <si>
    <t>2. vrsta trgovskega blaga, ki se prodaja v postrežni prodajalni</t>
  </si>
  <si>
    <t>3.neživila različnih trgovskih strok</t>
  </si>
  <si>
    <t>4.način prodaje, ki  lahko dopolnjuje postrežni način</t>
  </si>
  <si>
    <t>4.samoizbirni način</t>
  </si>
  <si>
    <t>5.najmanjša površina postrežne prodajalne v m2 (4 X 3 m)</t>
  </si>
  <si>
    <t>5.dvanajst</t>
  </si>
  <si>
    <t>6.največja površina postrežne prodajalne v m2 (20 X 20 m)</t>
  </si>
  <si>
    <t>VRATA</t>
  </si>
  <si>
    <t>Ž</t>
  </si>
  <si>
    <t>ŽIRAFA</t>
  </si>
  <si>
    <t>1.0</t>
  </si>
  <si>
    <t>2.0</t>
  </si>
  <si>
    <t>3.0</t>
  </si>
  <si>
    <t>4.0</t>
  </si>
  <si>
    <t>5.0</t>
  </si>
  <si>
    <t>6.0</t>
  </si>
  <si>
    <t>NIKE</t>
  </si>
  <si>
    <t>SARAJEVO</t>
  </si>
  <si>
    <t>DENAR</t>
  </si>
  <si>
    <t>7.0</t>
  </si>
  <si>
    <t>ISTRA</t>
  </si>
  <si>
    <t>OBALA</t>
  </si>
  <si>
    <t>ALPE</t>
  </si>
  <si>
    <t>8.0</t>
  </si>
  <si>
    <t>9.0</t>
  </si>
  <si>
    <t>10.0</t>
  </si>
  <si>
    <t>6. štiristo</t>
  </si>
  <si>
    <t>REŠITEV VPIŠI V ZADNJI STOLPEC, KJER SO ZAPISANI X-SI!</t>
  </si>
  <si>
    <t>REŠEVANJE NADALJUJ V ZGORNJI TABELI, DA SE Z MIŠKO "ZAPELJEŠ" ČEZ RDEČI TRIKOTNIK V 1. STOLPCU, DA DOBIŠ VPRAŠANJE (OPIS GESLA)!</t>
  </si>
  <si>
    <t xml:space="preserve">Z REŠEVANJEM ZAČNI V SPODNJI TABELI, DA SE Z MIŠKO "ZAPELJEŠ" ČEZ RDEČI TRIKOTNIK V 1. STOLPCU, DA DOBIŠ VPRAŠANJE (OPIS GESLA)!  </t>
  </si>
  <si>
    <t>REŠITEV VPIŠI V PRAZNA POLJA, KI SO V DOLOČENI VRSTICI!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</si>
</sst>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6"/>
      <color rgb="FF00B05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26"/>
      <color rgb="FF00B050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sz val="26"/>
      <color rgb="FFFFFF00"/>
      <name val="Calibri"/>
      <family val="2"/>
      <charset val="238"/>
      <scheme val="minor"/>
    </font>
    <font>
      <sz val="26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36"/>
      <color indexed="81"/>
      <name val="Segoe UI"/>
      <family val="2"/>
      <charset val="238"/>
    </font>
    <font>
      <sz val="26"/>
      <color theme="0"/>
      <name val="Calibri"/>
      <family val="2"/>
      <charset val="238"/>
      <scheme val="minor"/>
    </font>
    <font>
      <b/>
      <sz val="26"/>
      <color indexed="81"/>
      <name val="Segoe UI"/>
      <family val="2"/>
      <charset val="238"/>
    </font>
    <font>
      <b/>
      <sz val="2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26"/>
      <color theme="0"/>
      <name val="Calibri"/>
      <family val="2"/>
      <charset val="238"/>
      <scheme val="minor"/>
    </font>
    <font>
      <b/>
      <sz val="26"/>
      <color rgb="FFFFC000"/>
      <name val="Calibri"/>
      <family val="2"/>
      <charset val="238"/>
      <scheme val="minor"/>
    </font>
    <font>
      <b/>
      <sz val="20"/>
      <color indexed="81"/>
      <name val="Segoe UI"/>
      <family val="2"/>
      <charset val="238"/>
    </font>
    <font>
      <sz val="26"/>
      <color rgb="FFFFC000"/>
      <name val="Calibri"/>
      <family val="2"/>
      <charset val="238"/>
      <scheme val="minor"/>
    </font>
    <font>
      <sz val="11"/>
      <color rgb="FFFFC000"/>
      <name val="Calibri"/>
      <family val="2"/>
      <charset val="238"/>
      <scheme val="minor"/>
    </font>
    <font>
      <b/>
      <sz val="2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0"/>
      <color indexed="81"/>
      <name val="Segoe U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83">
    <xf numFmtId="0" fontId="0" fillId="0" borderId="0" xfId="0"/>
    <xf numFmtId="0" fontId="7" fillId="0" borderId="1" xfId="0" quotePrefix="1" applyFont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1" fillId="2" borderId="10" xfId="0" applyFont="1" applyFill="1" applyBorder="1"/>
    <xf numFmtId="0" fontId="0" fillId="2" borderId="11" xfId="0" applyFill="1" applyBorder="1"/>
    <xf numFmtId="0" fontId="0" fillId="2" borderId="0" xfId="0" applyFill="1" applyBorder="1"/>
    <xf numFmtId="0" fontId="1" fillId="2" borderId="7" xfId="0" applyFont="1" applyFill="1" applyBorder="1"/>
    <xf numFmtId="0" fontId="0" fillId="2" borderId="7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6" borderId="5" xfId="0" applyFill="1" applyBorder="1"/>
    <xf numFmtId="0" fontId="0" fillId="6" borderId="6" xfId="0" applyFill="1" applyBorder="1"/>
    <xf numFmtId="0" fontId="1" fillId="6" borderId="6" xfId="0" applyFont="1" applyFill="1" applyBorder="1"/>
    <xf numFmtId="0" fontId="0" fillId="6" borderId="3" xfId="0" applyFill="1" applyBorder="1"/>
    <xf numFmtId="0" fontId="1" fillId="2" borderId="13" xfId="0" applyFont="1" applyFill="1" applyBorder="1"/>
    <xf numFmtId="0" fontId="0" fillId="5" borderId="12" xfId="0" applyFill="1" applyBorder="1"/>
    <xf numFmtId="0" fontId="1" fillId="5" borderId="13" xfId="0" applyFont="1" applyFill="1" applyBorder="1"/>
    <xf numFmtId="0" fontId="0" fillId="5" borderId="13" xfId="0" applyFill="1" applyBorder="1"/>
    <xf numFmtId="0" fontId="0" fillId="5" borderId="14" xfId="0" applyFill="1" applyBorder="1"/>
    <xf numFmtId="0" fontId="1" fillId="2" borderId="0" xfId="0" applyFont="1" applyFill="1" applyBorder="1"/>
    <xf numFmtId="0" fontId="1" fillId="2" borderId="9" xfId="0" applyFont="1" applyFill="1" applyBorder="1"/>
    <xf numFmtId="0" fontId="0" fillId="5" borderId="5" xfId="0" applyFill="1" applyBorder="1"/>
    <xf numFmtId="0" fontId="1" fillId="5" borderId="6" xfId="0" applyFont="1" applyFill="1" applyBorder="1"/>
    <xf numFmtId="0" fontId="0" fillId="5" borderId="6" xfId="0" applyFill="1" applyBorder="1"/>
    <xf numFmtId="0" fontId="1" fillId="6" borderId="3" xfId="0" applyFont="1" applyFill="1" applyBorder="1"/>
    <xf numFmtId="0" fontId="1" fillId="5" borderId="14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1" fillId="2" borderId="3" xfId="0" applyFont="1" applyFill="1" applyBorder="1"/>
    <xf numFmtId="0" fontId="1" fillId="2" borderId="6" xfId="0" applyFont="1" applyFill="1" applyBorder="1"/>
    <xf numFmtId="0" fontId="1" fillId="2" borderId="14" xfId="0" applyFont="1" applyFill="1" applyBorder="1"/>
    <xf numFmtId="0" fontId="0" fillId="0" borderId="0" xfId="0" applyFill="1" applyBorder="1"/>
    <xf numFmtId="0" fontId="1" fillId="0" borderId="0" xfId="0" applyFont="1" applyFill="1" applyBorder="1"/>
    <xf numFmtId="0" fontId="0" fillId="0" borderId="0" xfId="0"/>
    <xf numFmtId="0" fontId="5" fillId="0" borderId="0" xfId="0" applyFont="1"/>
    <xf numFmtId="0" fontId="6" fillId="0" borderId="0" xfId="0" applyFont="1"/>
    <xf numFmtId="0" fontId="4" fillId="0" borderId="0" xfId="0" applyFont="1"/>
    <xf numFmtId="0" fontId="3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12" fillId="4" borderId="1" xfId="0" applyFont="1" applyFill="1" applyBorder="1"/>
    <xf numFmtId="0" fontId="9" fillId="2" borderId="1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12" fillId="0" borderId="0" xfId="0" applyFont="1" applyProtection="1"/>
    <xf numFmtId="0" fontId="4" fillId="0" borderId="0" xfId="0" applyFont="1" applyProtection="1"/>
    <xf numFmtId="0" fontId="4" fillId="0" borderId="0" xfId="0" applyFont="1" applyFill="1" applyProtection="1"/>
    <xf numFmtId="0" fontId="12" fillId="0" borderId="0" xfId="0" applyFont="1" applyFill="1" applyProtection="1"/>
    <xf numFmtId="49" fontId="7" fillId="0" borderId="1" xfId="0" quotePrefix="1" applyNumberFormat="1" applyFont="1" applyBorder="1" applyAlignment="1">
      <alignment horizontal="center"/>
    </xf>
    <xf numFmtId="0" fontId="15" fillId="0" borderId="0" xfId="1"/>
    <xf numFmtId="0" fontId="0" fillId="7" borderId="0" xfId="0" applyFill="1"/>
    <xf numFmtId="0" fontId="0" fillId="8" borderId="0" xfId="0" applyFill="1"/>
    <xf numFmtId="0" fontId="14" fillId="0" borderId="1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/>
    </xf>
    <xf numFmtId="0" fontId="17" fillId="9" borderId="1" xfId="0" applyFont="1" applyFill="1" applyBorder="1" applyAlignment="1" applyProtection="1">
      <alignment horizontal="center"/>
    </xf>
    <xf numFmtId="0" fontId="19" fillId="0" borderId="0" xfId="0" applyFont="1"/>
    <xf numFmtId="0" fontId="20" fillId="0" borderId="0" xfId="0" applyFont="1"/>
    <xf numFmtId="0" fontId="14" fillId="0" borderId="0" xfId="0" applyFont="1" applyAlignment="1"/>
    <xf numFmtId="0" fontId="0" fillId="0" borderId="0" xfId="0" applyAlignment="1"/>
    <xf numFmtId="0" fontId="21" fillId="0" borderId="0" xfId="0" applyFont="1" applyFill="1" applyBorder="1" applyAlignment="1" applyProtection="1">
      <alignment horizontal="center"/>
    </xf>
    <xf numFmtId="0" fontId="22" fillId="0" borderId="0" xfId="0" applyFont="1"/>
    <xf numFmtId="0" fontId="14" fillId="0" borderId="3" xfId="0" applyFont="1" applyFill="1" applyBorder="1" applyAlignment="1" applyProtection="1">
      <alignment horizontal="center"/>
    </xf>
    <xf numFmtId="0" fontId="14" fillId="0" borderId="4" xfId="0" applyFont="1" applyFill="1" applyBorder="1" applyAlignment="1" applyProtection="1">
      <alignment horizontal="center"/>
    </xf>
    <xf numFmtId="0" fontId="3" fillId="10" borderId="1" xfId="0" applyFont="1" applyFill="1" applyBorder="1" applyAlignment="1" applyProtection="1">
      <alignment horizontal="center"/>
    </xf>
    <xf numFmtId="0" fontId="3" fillId="10" borderId="4" xfId="0" applyFont="1" applyFill="1" applyBorder="1" applyAlignment="1" applyProtection="1">
      <alignment horizontal="center"/>
    </xf>
    <xf numFmtId="0" fontId="3" fillId="8" borderId="1" xfId="0" applyFont="1" applyFill="1" applyBorder="1" applyAlignment="1" applyProtection="1">
      <alignment horizontal="center"/>
    </xf>
    <xf numFmtId="0" fontId="14" fillId="11" borderId="1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left"/>
    </xf>
    <xf numFmtId="0" fontId="14" fillId="0" borderId="1" xfId="0" applyFont="1" applyFill="1" applyBorder="1" applyAlignment="1" applyProtection="1">
      <alignment horizontal="center"/>
      <protection locked="0"/>
    </xf>
    <xf numFmtId="0" fontId="14" fillId="0" borderId="0" xfId="0" applyFont="1" applyAlignment="1"/>
    <xf numFmtId="0" fontId="0" fillId="0" borderId="0" xfId="0" applyAlignment="1"/>
    <xf numFmtId="0" fontId="8" fillId="3" borderId="1" xfId="0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9" fillId="0" borderId="5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4" fillId="0" borderId="0" xfId="0" applyFont="1" applyAlignment="1"/>
    <xf numFmtId="0" fontId="0" fillId="0" borderId="0" xfId="0" applyAlignment="1"/>
  </cellXfs>
  <cellStyles count="2">
    <cellStyle name="Hiperpovezava" xfId="1" builtinId="8"/>
    <cellStyle name="Navadno" xfId="0" builtinId="0"/>
  </cellStyles>
  <dxfs count="25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BDFF"/>
      <color rgb="FFFFC6B9"/>
      <color rgb="FFFFBEAF"/>
      <color rgb="FFCCECFF"/>
      <color rgb="FFFF967D"/>
      <color rgb="FFFFD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106680</xdr:rowOff>
    </xdr:from>
    <xdr:to>
      <xdr:col>14</xdr:col>
      <xdr:colOff>22860</xdr:colOff>
      <xdr:row>30</xdr:row>
      <xdr:rowOff>99060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0040"/>
          <a:ext cx="8557260" cy="1455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12</xdr:col>
      <xdr:colOff>132419</xdr:colOff>
      <xdr:row>65</xdr:row>
      <xdr:rowOff>39223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669280"/>
          <a:ext cx="7447619" cy="6257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294629</xdr:colOff>
      <xdr:row>17</xdr:row>
      <xdr:rowOff>129135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171429" cy="3238095"/>
        </a:xfrm>
        <a:prstGeom prst="rect">
          <a:avLst/>
        </a:prstGeom>
      </xdr:spPr>
    </xdr:pic>
    <xdr:clientData/>
  </xdr:twoCellAnchor>
  <xdr:twoCellAnchor editAs="oneCell">
    <xdr:from>
      <xdr:col>8</xdr:col>
      <xdr:colOff>609599</xdr:colOff>
      <xdr:row>0</xdr:row>
      <xdr:rowOff>0</xdr:rowOff>
    </xdr:from>
    <xdr:to>
      <xdr:col>18</xdr:col>
      <xdr:colOff>553418</xdr:colOff>
      <xdr:row>17</xdr:row>
      <xdr:rowOff>137160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86399" y="0"/>
          <a:ext cx="6039819" cy="3246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sola1.si/trgovsko-poslovanje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zoomScale="80" zoomScaleNormal="80" workbookViewId="0">
      <selection activeCell="N25" sqref="N25:N26"/>
    </sheetView>
  </sheetViews>
  <sheetFormatPr defaultRowHeight="15" x14ac:dyDescent="0.25"/>
  <cols>
    <col min="1" max="1" width="13.140625" customWidth="1"/>
  </cols>
  <sheetData>
    <row r="1" spans="1:4" x14ac:dyDescent="0.25">
      <c r="A1" t="s">
        <v>65</v>
      </c>
    </row>
    <row r="2" spans="1:4" x14ac:dyDescent="0.25">
      <c r="A2" t="s">
        <v>64</v>
      </c>
    </row>
    <row r="3" spans="1:4" x14ac:dyDescent="0.25">
      <c r="A3" t="s">
        <v>61</v>
      </c>
    </row>
    <row r="4" spans="1:4" x14ac:dyDescent="0.25">
      <c r="A4" t="s">
        <v>63</v>
      </c>
    </row>
    <row r="5" spans="1:4" x14ac:dyDescent="0.25">
      <c r="A5" t="s">
        <v>62</v>
      </c>
    </row>
    <row r="7" spans="1:4" x14ac:dyDescent="0.25">
      <c r="A7" t="s">
        <v>66</v>
      </c>
    </row>
    <row r="8" spans="1:4" x14ac:dyDescent="0.25">
      <c r="A8" s="33" t="s">
        <v>1</v>
      </c>
      <c r="B8" s="33"/>
      <c r="C8" s="33"/>
      <c r="D8" s="34" t="s">
        <v>60</v>
      </c>
    </row>
    <row r="9" spans="1:4" x14ac:dyDescent="0.25">
      <c r="A9" s="33" t="s">
        <v>2</v>
      </c>
      <c r="B9" s="33"/>
      <c r="C9" s="33"/>
      <c r="D9" s="34" t="s">
        <v>22</v>
      </c>
    </row>
    <row r="10" spans="1:4" x14ac:dyDescent="0.25">
      <c r="A10" s="33" t="s">
        <v>14</v>
      </c>
      <c r="B10" s="33"/>
      <c r="C10" s="33"/>
      <c r="D10" s="33"/>
    </row>
    <row r="11" spans="1:4" x14ac:dyDescent="0.25">
      <c r="A11" s="33" t="s">
        <v>15</v>
      </c>
      <c r="B11" s="33"/>
      <c r="C11" s="33"/>
      <c r="D11" s="33"/>
    </row>
    <row r="12" spans="1:4" x14ac:dyDescent="0.25">
      <c r="A12" s="33" t="s">
        <v>16</v>
      </c>
      <c r="B12" s="33"/>
      <c r="C12" s="33"/>
      <c r="D12" s="33"/>
    </row>
    <row r="13" spans="1:4" x14ac:dyDescent="0.25">
      <c r="A13" s="33" t="s">
        <v>17</v>
      </c>
      <c r="B13" s="33"/>
      <c r="C13" s="33"/>
      <c r="D13" s="33"/>
    </row>
    <row r="14" spans="1:4" x14ac:dyDescent="0.25">
      <c r="A14" s="33" t="s">
        <v>18</v>
      </c>
      <c r="B14" s="33"/>
      <c r="C14" s="33"/>
      <c r="D14" s="33"/>
    </row>
    <row r="15" spans="1:4" x14ac:dyDescent="0.25">
      <c r="A15" s="33" t="s">
        <v>19</v>
      </c>
      <c r="B15" s="33"/>
      <c r="C15" s="33"/>
      <c r="D15" s="33"/>
    </row>
    <row r="17" spans="1:7" x14ac:dyDescent="0.25">
      <c r="A17" s="33" t="s">
        <v>55</v>
      </c>
      <c r="B17" s="33"/>
      <c r="C17" s="33"/>
      <c r="D17" s="33"/>
      <c r="E17" s="33"/>
      <c r="F17" s="34" t="s">
        <v>23</v>
      </c>
      <c r="G17" s="33"/>
    </row>
    <row r="18" spans="1:7" x14ac:dyDescent="0.25">
      <c r="A18" s="33" t="s">
        <v>26</v>
      </c>
      <c r="B18" s="34" t="s">
        <v>24</v>
      </c>
      <c r="C18" s="33"/>
      <c r="D18" s="33"/>
      <c r="E18" s="33"/>
      <c r="F18" s="33"/>
      <c r="G18" s="3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I48"/>
  <sheetViews>
    <sheetView topLeftCell="A41" workbookViewId="0">
      <selection activeCell="G64" sqref="G64"/>
    </sheetView>
  </sheetViews>
  <sheetFormatPr defaultRowHeight="15" x14ac:dyDescent="0.25"/>
  <cols>
    <col min="1" max="1" width="10.5703125" customWidth="1"/>
    <col min="4" max="4" width="10.7109375" customWidth="1"/>
    <col min="9" max="9" width="10.7109375" customWidth="1"/>
  </cols>
  <sheetData>
    <row r="1" spans="1:9" x14ac:dyDescent="0.25">
      <c r="A1" t="s">
        <v>0</v>
      </c>
    </row>
    <row r="3" spans="1:9" x14ac:dyDescent="0.25">
      <c r="A3" s="28" t="s">
        <v>1</v>
      </c>
      <c r="B3" s="29"/>
      <c r="C3" s="29"/>
      <c r="D3" s="30" t="s">
        <v>60</v>
      </c>
    </row>
    <row r="4" spans="1:9" x14ac:dyDescent="0.25">
      <c r="A4" s="5" t="s">
        <v>2</v>
      </c>
      <c r="B4" s="6"/>
      <c r="C4" s="6"/>
      <c r="D4" s="7" t="s">
        <v>22</v>
      </c>
    </row>
    <row r="5" spans="1:9" x14ac:dyDescent="0.25">
      <c r="A5" s="5" t="s">
        <v>14</v>
      </c>
      <c r="B5" s="6"/>
      <c r="C5" s="6"/>
      <c r="D5" s="8"/>
    </row>
    <row r="6" spans="1:9" x14ac:dyDescent="0.25">
      <c r="A6" s="5" t="s">
        <v>15</v>
      </c>
      <c r="B6" s="6"/>
      <c r="C6" s="6"/>
      <c r="D6" s="8"/>
    </row>
    <row r="7" spans="1:9" x14ac:dyDescent="0.25">
      <c r="A7" s="5" t="s">
        <v>16</v>
      </c>
      <c r="B7" s="6"/>
      <c r="C7" s="6"/>
      <c r="D7" s="8"/>
    </row>
    <row r="8" spans="1:9" x14ac:dyDescent="0.25">
      <c r="A8" s="5" t="s">
        <v>17</v>
      </c>
      <c r="B8" s="6"/>
      <c r="C8" s="6"/>
      <c r="D8" s="8"/>
    </row>
    <row r="9" spans="1:9" x14ac:dyDescent="0.25">
      <c r="A9" s="5" t="s">
        <v>18</v>
      </c>
      <c r="B9" s="6"/>
      <c r="C9" s="6"/>
      <c r="D9" s="8"/>
    </row>
    <row r="10" spans="1:9" x14ac:dyDescent="0.25">
      <c r="A10" s="9" t="s">
        <v>19</v>
      </c>
      <c r="B10" s="10"/>
      <c r="C10" s="10"/>
      <c r="D10" s="11"/>
    </row>
    <row r="12" spans="1:9" x14ac:dyDescent="0.25">
      <c r="A12" s="12" t="s">
        <v>55</v>
      </c>
      <c r="B12" s="13"/>
      <c r="C12" s="13"/>
      <c r="D12" s="13"/>
      <c r="E12" s="13"/>
      <c r="F12" s="14" t="s">
        <v>23</v>
      </c>
      <c r="G12" s="15"/>
    </row>
    <row r="13" spans="1:9" x14ac:dyDescent="0.25">
      <c r="A13" s="17" t="s">
        <v>26</v>
      </c>
      <c r="B13" s="18" t="s">
        <v>24</v>
      </c>
      <c r="C13" s="19"/>
      <c r="D13" s="19"/>
      <c r="E13" s="19"/>
      <c r="F13" s="19"/>
      <c r="G13" s="20"/>
    </row>
    <row r="15" spans="1:9" x14ac:dyDescent="0.25">
      <c r="A15" s="28" t="s">
        <v>3</v>
      </c>
      <c r="B15" s="29"/>
      <c r="C15" s="29"/>
      <c r="D15" s="30"/>
      <c r="E15" s="28"/>
      <c r="F15" s="29"/>
      <c r="G15" s="29"/>
      <c r="H15" s="31"/>
      <c r="I15" s="30" t="s">
        <v>59</v>
      </c>
    </row>
    <row r="16" spans="1:9" x14ac:dyDescent="0.25">
      <c r="A16" s="5" t="s">
        <v>4</v>
      </c>
      <c r="B16" s="6"/>
      <c r="C16" s="6"/>
      <c r="D16" s="21"/>
      <c r="E16" s="6"/>
      <c r="F16" s="6"/>
      <c r="G16" s="6"/>
      <c r="H16" s="21"/>
      <c r="I16" s="7" t="s">
        <v>22</v>
      </c>
    </row>
    <row r="17" spans="1:9" x14ac:dyDescent="0.25">
      <c r="A17" s="5" t="s">
        <v>20</v>
      </c>
      <c r="B17" s="6"/>
      <c r="C17" s="6"/>
      <c r="D17" s="6"/>
      <c r="E17" s="6"/>
      <c r="F17" s="6"/>
      <c r="G17" s="6"/>
      <c r="H17" s="6"/>
      <c r="I17" s="8"/>
    </row>
    <row r="18" spans="1:9" x14ac:dyDescent="0.25">
      <c r="A18" s="9" t="s">
        <v>21</v>
      </c>
      <c r="B18" s="10"/>
      <c r="C18" s="10"/>
      <c r="D18" s="11"/>
      <c r="E18" s="9"/>
      <c r="F18" s="10"/>
      <c r="G18" s="10"/>
      <c r="H18" s="10"/>
      <c r="I18" s="11"/>
    </row>
    <row r="20" spans="1:9" x14ac:dyDescent="0.25">
      <c r="A20" s="12" t="s">
        <v>47</v>
      </c>
      <c r="B20" s="13"/>
      <c r="C20" s="13"/>
      <c r="D20" s="13"/>
      <c r="E20" s="13"/>
      <c r="F20" s="14"/>
      <c r="G20" s="15"/>
      <c r="H20" s="12"/>
      <c r="I20" s="26" t="s">
        <v>23</v>
      </c>
    </row>
    <row r="21" spans="1:9" x14ac:dyDescent="0.25">
      <c r="A21" s="23" t="s">
        <v>25</v>
      </c>
      <c r="B21" s="24" t="s">
        <v>24</v>
      </c>
      <c r="C21" s="25"/>
      <c r="D21" s="25"/>
      <c r="E21" s="25"/>
      <c r="F21" s="25"/>
      <c r="G21" s="25"/>
      <c r="H21" s="19"/>
      <c r="I21" s="27"/>
    </row>
    <row r="23" spans="1:9" x14ac:dyDescent="0.25">
      <c r="A23" s="2" t="s">
        <v>5</v>
      </c>
      <c r="B23" s="3"/>
      <c r="C23" s="3"/>
      <c r="D23" s="22"/>
      <c r="E23" s="3"/>
      <c r="F23" s="3"/>
      <c r="G23" s="3"/>
      <c r="H23" s="22"/>
      <c r="I23" s="4" t="s">
        <v>60</v>
      </c>
    </row>
    <row r="24" spans="1:9" x14ac:dyDescent="0.25">
      <c r="A24" s="9" t="s">
        <v>6</v>
      </c>
      <c r="B24" s="10"/>
      <c r="C24" s="10"/>
      <c r="D24" s="16"/>
      <c r="E24" s="10"/>
      <c r="F24" s="10"/>
      <c r="G24" s="10"/>
      <c r="H24" s="16"/>
      <c r="I24" s="32"/>
    </row>
    <row r="25" spans="1:9" x14ac:dyDescent="0.25">
      <c r="A25" s="5" t="s">
        <v>7</v>
      </c>
      <c r="B25" s="6"/>
      <c r="C25" s="6"/>
      <c r="D25" s="6"/>
      <c r="E25" s="6"/>
      <c r="F25" s="6"/>
      <c r="G25" s="6"/>
      <c r="H25" s="6"/>
      <c r="I25" s="7" t="s">
        <v>22</v>
      </c>
    </row>
    <row r="26" spans="1:9" x14ac:dyDescent="0.25">
      <c r="A26" s="5" t="s">
        <v>8</v>
      </c>
      <c r="B26" s="6"/>
      <c r="C26" s="6"/>
      <c r="D26" s="6"/>
      <c r="E26" s="6"/>
      <c r="F26" s="6"/>
      <c r="G26" s="6"/>
      <c r="H26" s="6"/>
      <c r="I26" s="8"/>
    </row>
    <row r="27" spans="1:9" x14ac:dyDescent="0.25">
      <c r="A27" s="5" t="s">
        <v>52</v>
      </c>
      <c r="B27" s="6"/>
      <c r="C27" s="6"/>
      <c r="D27" s="21"/>
      <c r="E27" s="6"/>
      <c r="F27" s="6"/>
      <c r="G27" s="6"/>
      <c r="H27" s="21"/>
      <c r="I27" s="7"/>
    </row>
    <row r="28" spans="1:9" x14ac:dyDescent="0.25">
      <c r="A28" s="5" t="s">
        <v>27</v>
      </c>
      <c r="B28" s="6"/>
      <c r="C28" s="6"/>
      <c r="D28" s="21"/>
      <c r="E28" s="6"/>
      <c r="F28" s="6"/>
      <c r="G28" s="6"/>
      <c r="H28" s="21"/>
      <c r="I28" s="7"/>
    </row>
    <row r="29" spans="1:9" x14ac:dyDescent="0.25">
      <c r="A29" s="5" t="s">
        <v>28</v>
      </c>
      <c r="B29" s="6"/>
      <c r="C29" s="6"/>
      <c r="D29" s="6"/>
      <c r="E29" s="6"/>
      <c r="F29" s="6"/>
      <c r="G29" s="6"/>
      <c r="H29" s="6"/>
      <c r="I29" s="8"/>
    </row>
    <row r="30" spans="1:9" x14ac:dyDescent="0.25">
      <c r="A30" s="9" t="s">
        <v>29</v>
      </c>
      <c r="B30" s="10"/>
      <c r="C30" s="10"/>
      <c r="D30" s="10"/>
      <c r="E30" s="10"/>
      <c r="F30" s="10"/>
      <c r="G30" s="10"/>
      <c r="H30" s="10"/>
      <c r="I30" s="11"/>
    </row>
    <row r="32" spans="1:9" x14ac:dyDescent="0.25">
      <c r="A32" s="12" t="s">
        <v>48</v>
      </c>
      <c r="B32" s="13"/>
      <c r="C32" s="13"/>
      <c r="D32" s="13"/>
      <c r="E32" s="13"/>
      <c r="F32" s="14"/>
      <c r="G32" s="26" t="s">
        <v>23</v>
      </c>
      <c r="H32" s="12"/>
      <c r="I32" s="26"/>
    </row>
    <row r="33" spans="1:9" x14ac:dyDescent="0.25">
      <c r="A33" s="23" t="s">
        <v>30</v>
      </c>
      <c r="B33" s="24"/>
      <c r="C33" s="24" t="s">
        <v>24</v>
      </c>
      <c r="D33" s="25"/>
      <c r="E33" s="25"/>
      <c r="F33" s="25"/>
      <c r="G33" s="25"/>
      <c r="H33" s="19"/>
      <c r="I33" s="27"/>
    </row>
    <row r="35" spans="1:9" x14ac:dyDescent="0.25">
      <c r="A35" s="2" t="s">
        <v>9</v>
      </c>
      <c r="B35" s="3"/>
      <c r="C35" s="3"/>
      <c r="D35" s="22"/>
      <c r="E35" s="3"/>
      <c r="F35" s="3"/>
      <c r="G35" s="3"/>
      <c r="H35" s="22"/>
      <c r="I35" s="4"/>
    </row>
    <row r="36" spans="1:9" x14ac:dyDescent="0.25">
      <c r="A36" s="2" t="s">
        <v>10</v>
      </c>
      <c r="B36" s="3"/>
      <c r="C36" s="3"/>
      <c r="D36" s="22"/>
      <c r="E36" s="3"/>
      <c r="F36" s="3"/>
      <c r="G36" s="3"/>
      <c r="H36" s="22"/>
      <c r="I36" s="4"/>
    </row>
    <row r="37" spans="1:9" x14ac:dyDescent="0.25">
      <c r="A37" s="5" t="s">
        <v>53</v>
      </c>
      <c r="B37" s="6"/>
      <c r="C37" s="6"/>
      <c r="D37" s="6"/>
      <c r="E37" s="6"/>
      <c r="F37" s="6"/>
      <c r="G37" s="6"/>
      <c r="H37" s="6"/>
      <c r="I37" s="7"/>
    </row>
    <row r="38" spans="1:9" x14ac:dyDescent="0.25">
      <c r="A38" s="5" t="s">
        <v>54</v>
      </c>
      <c r="B38" s="6"/>
      <c r="C38" s="6"/>
      <c r="D38" s="6"/>
      <c r="E38" s="6"/>
      <c r="F38" s="6"/>
      <c r="G38" s="6"/>
      <c r="H38" s="6"/>
      <c r="I38" s="8"/>
    </row>
    <row r="39" spans="1:9" x14ac:dyDescent="0.25">
      <c r="A39" s="9" t="s">
        <v>11</v>
      </c>
      <c r="B39" s="10"/>
      <c r="C39" s="10"/>
      <c r="D39" s="16"/>
      <c r="E39" s="10"/>
      <c r="F39" s="10"/>
      <c r="G39" s="10"/>
      <c r="H39" s="16"/>
      <c r="I39" s="32"/>
    </row>
    <row r="41" spans="1:9" x14ac:dyDescent="0.25">
      <c r="A41" s="12" t="s">
        <v>56</v>
      </c>
      <c r="B41" s="13"/>
      <c r="C41" s="13"/>
      <c r="D41" s="13"/>
      <c r="E41" s="13"/>
      <c r="F41" s="14" t="s">
        <v>23</v>
      </c>
      <c r="G41" s="14"/>
      <c r="H41" s="13"/>
      <c r="I41" s="26"/>
    </row>
    <row r="42" spans="1:9" x14ac:dyDescent="0.25">
      <c r="A42" s="23" t="s">
        <v>31</v>
      </c>
      <c r="B42" s="24"/>
      <c r="C42" s="24" t="s">
        <v>24</v>
      </c>
      <c r="D42" s="25"/>
      <c r="E42" s="25"/>
      <c r="F42" s="25"/>
      <c r="G42" s="25"/>
      <c r="H42" s="19"/>
      <c r="I42" s="27"/>
    </row>
    <row r="44" spans="1:9" x14ac:dyDescent="0.25">
      <c r="A44" s="28" t="s">
        <v>12</v>
      </c>
      <c r="B44" s="29"/>
      <c r="C44" s="29"/>
      <c r="D44" s="31"/>
      <c r="E44" s="29"/>
      <c r="F44" s="29"/>
      <c r="G44" s="29"/>
      <c r="H44" s="31"/>
      <c r="I44" s="30"/>
    </row>
    <row r="45" spans="1:9" x14ac:dyDescent="0.25">
      <c r="A45" s="9" t="s">
        <v>13</v>
      </c>
      <c r="B45" s="10"/>
      <c r="C45" s="10"/>
      <c r="D45" s="16"/>
      <c r="E45" s="10"/>
      <c r="F45" s="10"/>
      <c r="G45" s="10"/>
      <c r="H45" s="16"/>
      <c r="I45" s="32"/>
    </row>
    <row r="47" spans="1:9" x14ac:dyDescent="0.25">
      <c r="A47" s="12" t="s">
        <v>57</v>
      </c>
      <c r="B47" s="13"/>
      <c r="C47" s="13"/>
      <c r="D47" s="13"/>
      <c r="E47" s="13"/>
      <c r="F47" s="14" t="s">
        <v>23</v>
      </c>
      <c r="G47" s="14"/>
      <c r="H47" s="13"/>
      <c r="I47" s="26"/>
    </row>
    <row r="48" spans="1:9" x14ac:dyDescent="0.25">
      <c r="A48" s="23" t="s">
        <v>58</v>
      </c>
      <c r="B48" s="24"/>
      <c r="C48" s="24" t="s">
        <v>24</v>
      </c>
      <c r="D48" s="25"/>
      <c r="E48" s="25"/>
      <c r="F48" s="25"/>
      <c r="G48" s="25"/>
      <c r="H48" s="19"/>
      <c r="I48" s="2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2"/>
  <sheetViews>
    <sheetView workbookViewId="0">
      <selection activeCell="A19" sqref="A19"/>
    </sheetView>
  </sheetViews>
  <sheetFormatPr defaultRowHeight="15" x14ac:dyDescent="0.25"/>
  <sheetData>
    <row r="1" spans="1:23" x14ac:dyDescent="0.25">
      <c r="A1" s="54" t="s">
        <v>103</v>
      </c>
      <c r="B1" s="54"/>
      <c r="C1" s="54"/>
      <c r="D1" s="54"/>
      <c r="E1" s="54"/>
      <c r="F1" s="54"/>
      <c r="G1" s="54"/>
    </row>
    <row r="3" spans="1:23" x14ac:dyDescent="0.25">
      <c r="A3" t="s">
        <v>104</v>
      </c>
    </row>
    <row r="5" spans="1:23" x14ac:dyDescent="0.25">
      <c r="A5" t="s">
        <v>105</v>
      </c>
    </row>
    <row r="7" spans="1:23" x14ac:dyDescent="0.25">
      <c r="A7" s="56" t="s">
        <v>110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</row>
    <row r="8" spans="1:23" x14ac:dyDescent="0.25">
      <c r="A8" s="55" t="s">
        <v>108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</row>
    <row r="9" spans="1:23" x14ac:dyDescent="0.25">
      <c r="A9" s="56" t="s">
        <v>109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</row>
    <row r="10" spans="1:23" x14ac:dyDescent="0.25">
      <c r="A10" s="55" t="s">
        <v>111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</row>
    <row r="11" spans="1:23" x14ac:dyDescent="0.25">
      <c r="A11" s="56" t="s">
        <v>112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</row>
    <row r="12" spans="1:23" x14ac:dyDescent="0.25">
      <c r="A12" s="55" t="s">
        <v>113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</row>
    <row r="13" spans="1:23" x14ac:dyDescent="0.25">
      <c r="A13" s="56" t="s">
        <v>114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</row>
    <row r="14" spans="1:23" x14ac:dyDescent="0.25">
      <c r="A14" s="55" t="s">
        <v>115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</row>
    <row r="15" spans="1:23" x14ac:dyDescent="0.25">
      <c r="A15" s="56" t="s">
        <v>116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</row>
    <row r="16" spans="1:23" x14ac:dyDescent="0.25">
      <c r="A16" s="55" t="s">
        <v>117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</row>
    <row r="17" spans="1:23" x14ac:dyDescent="0.25">
      <c r="A17" s="56" t="s">
        <v>118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</row>
    <row r="18" spans="1:23" x14ac:dyDescent="0.25">
      <c r="A18" s="55" t="s">
        <v>138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</row>
    <row r="20" spans="1:23" x14ac:dyDescent="0.25">
      <c r="A20" t="s">
        <v>66</v>
      </c>
    </row>
    <row r="21" spans="1:23" x14ac:dyDescent="0.25">
      <c r="A21" s="56" t="s">
        <v>106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</row>
    <row r="22" spans="1:23" x14ac:dyDescent="0.25">
      <c r="A22" s="55" t="s">
        <v>107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</row>
  </sheetData>
  <hyperlinks>
    <hyperlink ref="A1:G1" r:id="rId1" display="1. naloga: Odprite spletno stran: http://www.sola1.si/trgovsko-poslovanje" xr:uid="{00000000-0004-0000-0200-000000000000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EV22"/>
  <sheetViews>
    <sheetView showGridLines="0" showRowColHeaders="0" tabSelected="1" zoomScale="50" zoomScaleNormal="50" workbookViewId="0">
      <selection activeCell="T22" sqref="T22"/>
    </sheetView>
  </sheetViews>
  <sheetFormatPr defaultColWidth="8.85546875" defaultRowHeight="15" x14ac:dyDescent="0.25"/>
  <cols>
    <col min="1" max="1" width="10.7109375" style="35" customWidth="1"/>
    <col min="2" max="2" width="8.85546875" style="35"/>
    <col min="3" max="3" width="9.5703125" style="35" customWidth="1"/>
    <col min="4" max="4" width="8.85546875" style="35"/>
    <col min="5" max="5" width="10.28515625" style="35" customWidth="1"/>
    <col min="6" max="16384" width="8.85546875" style="35"/>
  </cols>
  <sheetData>
    <row r="1" spans="1:152" ht="40.9" customHeight="1" x14ac:dyDescent="0.5">
      <c r="A1" s="41" t="str">
        <f>IF(A11=B11,"V","X")</f>
        <v>X</v>
      </c>
      <c r="B1" s="59" t="str">
        <f>IF(A17=B17,"E","X")</f>
        <v>X</v>
      </c>
      <c r="C1" s="43"/>
      <c r="D1" s="68" t="str">
        <f>IF(B18=A18,"I","X")</f>
        <v>X</v>
      </c>
      <c r="E1" s="43"/>
      <c r="F1" s="70" t="str">
        <f>IF(A19=B19,"O","X")</f>
        <v>X</v>
      </c>
      <c r="G1" s="43"/>
      <c r="H1" s="40"/>
      <c r="I1" s="69" t="str">
        <f>IF(B18=A18,"I","X")</f>
        <v>X</v>
      </c>
      <c r="J1" s="48"/>
      <c r="K1" s="43"/>
      <c r="L1" s="70" t="str">
        <f>IF(A19=B19,"O","X")</f>
        <v>X</v>
      </c>
      <c r="M1" s="57"/>
      <c r="N1" s="71" t="str">
        <f>IF(A20=B20,"A","X")</f>
        <v>X</v>
      </c>
      <c r="O1" s="73"/>
      <c r="P1" s="71" t="str">
        <f>IF(A20=B20,"A","X")</f>
        <v>X</v>
      </c>
      <c r="Q1" s="57"/>
      <c r="R1" s="40"/>
      <c r="S1" s="59" t="str">
        <f>IF(A17=B17,"E","X")</f>
        <v>X</v>
      </c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</row>
    <row r="2" spans="1:152" ht="40.9" customHeight="1" x14ac:dyDescent="0.5">
      <c r="A2" s="41" t="str">
        <f>IF(A12=B12,"Ž","X")</f>
        <v>X</v>
      </c>
      <c r="B2" s="68" t="str">
        <f>IF(B18=A18,"I","X")</f>
        <v>X</v>
      </c>
      <c r="C2" s="43"/>
      <c r="D2" s="68" t="str">
        <f>B2</f>
        <v>X</v>
      </c>
      <c r="E2" s="43" t="s">
        <v>68</v>
      </c>
      <c r="F2" s="71" t="str">
        <f>IF(A20=B20,"A","X")</f>
        <v>X</v>
      </c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</row>
    <row r="3" spans="1:152" ht="40.9" customHeight="1" x14ac:dyDescent="0.5">
      <c r="A3" s="41" t="str">
        <f>IF(A13=B13,"N","X")</f>
        <v>X</v>
      </c>
      <c r="B3" s="59" t="str">
        <f>IF(A17=B17,"E","X")</f>
        <v>X</v>
      </c>
      <c r="C3" s="73"/>
      <c r="D3" s="68" t="str">
        <f>H4</f>
        <v>X</v>
      </c>
      <c r="E3" s="73"/>
      <c r="F3" s="68" t="str">
        <f>IF(B18=A18,"I","X")</f>
        <v>X</v>
      </c>
      <c r="G3" s="73"/>
      <c r="H3" s="71" t="str">
        <f>IF(A20=B20,"A","X")</f>
        <v>X</v>
      </c>
      <c r="I3" s="66"/>
      <c r="J3" s="71" t="str">
        <f>IF(A20=B20,"A","X")</f>
        <v>X</v>
      </c>
      <c r="K3" s="57"/>
      <c r="L3" s="73"/>
      <c r="M3" s="68" t="str">
        <f>IF(B18=A18,"I","X")</f>
        <v>X</v>
      </c>
      <c r="N3" s="57"/>
      <c r="O3" s="57"/>
      <c r="P3" s="68" t="str">
        <f>IF(B18=A18,"I","X")</f>
        <v>X</v>
      </c>
      <c r="Q3" s="67"/>
      <c r="R3" s="43"/>
      <c r="S3" s="40"/>
      <c r="T3" s="40"/>
      <c r="U3" s="70" t="s">
        <v>35</v>
      </c>
      <c r="V3" s="40"/>
      <c r="W3" s="43"/>
      <c r="X3" s="40"/>
      <c r="Y3" s="68" t="str">
        <f>IF(B18=A18,"I","X")</f>
        <v>X</v>
      </c>
      <c r="Z3" s="67"/>
      <c r="AA3" s="43"/>
      <c r="AB3" s="40"/>
      <c r="AC3" s="40"/>
      <c r="AD3" s="70" t="str">
        <f>IF(A19=B19,"O","X")</f>
        <v>X</v>
      </c>
      <c r="AE3" s="40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</row>
    <row r="4" spans="1:152" ht="40.9" customHeight="1" x14ac:dyDescent="0.5">
      <c r="A4" s="41" t="str">
        <f>IF(A14=B14,"S","X")</f>
        <v>X</v>
      </c>
      <c r="B4" s="71" t="str">
        <f>IF(A20=B20,"A","X")</f>
        <v>X</v>
      </c>
      <c r="C4" s="57"/>
      <c r="D4" s="70" t="str">
        <f>H6</f>
        <v>X</v>
      </c>
      <c r="E4" s="68" t="str">
        <f>IF(B18=A18,"I","X")</f>
        <v>X</v>
      </c>
      <c r="F4" s="73"/>
      <c r="G4" s="57"/>
      <c r="H4" s="68" t="str">
        <f>IF(B18=A18,"I","X")</f>
        <v>X</v>
      </c>
      <c r="I4" s="57"/>
      <c r="J4" s="73"/>
      <c r="K4" s="69" t="str">
        <f>IF(B18=A18,"I","X")</f>
        <v>X</v>
      </c>
      <c r="L4" s="66"/>
      <c r="M4" s="71" t="str">
        <f>IF(A20=B20,"A","X")</f>
        <v>X</v>
      </c>
      <c r="N4" s="73"/>
      <c r="O4" s="68" t="str">
        <f>IF(B18=A18,"I","X")</f>
        <v>X</v>
      </c>
      <c r="P4" s="57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</row>
    <row r="5" spans="1:152" ht="40.9" customHeight="1" x14ac:dyDescent="0.5">
      <c r="A5" s="41" t="str">
        <f>IF(A15=B15,"D","X")</f>
        <v>X</v>
      </c>
      <c r="B5" s="73"/>
      <c r="C5" s="71" t="str">
        <f>IF(A20=B20,"A","X")</f>
        <v>X</v>
      </c>
      <c r="D5" s="57"/>
      <c r="E5" s="71" t="str">
        <f>IF(A20=B20,"A","X")</f>
        <v>X</v>
      </c>
      <c r="F5" s="73"/>
      <c r="G5" s="57"/>
      <c r="H5" s="57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</row>
    <row r="6" spans="1:152" ht="40.9" customHeight="1" x14ac:dyDescent="0.5">
      <c r="A6" s="41" t="str">
        <f>IF(A16=B16,"Š","X")</f>
        <v>X</v>
      </c>
      <c r="B6" s="57"/>
      <c r="C6" s="68" t="str">
        <f>IF(B18=A18,"I","X")</f>
        <v>X</v>
      </c>
      <c r="D6" s="73"/>
      <c r="E6" s="68" t="str">
        <f>IF(B18=A18,"I","X")</f>
        <v>X</v>
      </c>
      <c r="F6" s="73"/>
      <c r="G6" s="71" t="s">
        <v>42</v>
      </c>
      <c r="H6" s="70" t="str">
        <f>IF(A19=B19,"O","X")</f>
        <v>X</v>
      </c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</row>
    <row r="7" spans="1:152" ht="40.9" customHeight="1" x14ac:dyDescent="0.5">
      <c r="A7" s="81" t="s">
        <v>141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</row>
    <row r="8" spans="1:152" ht="40.9" customHeight="1" x14ac:dyDescent="0.5">
      <c r="A8" s="62" t="s">
        <v>139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</row>
    <row r="9" spans="1:152" ht="40.9" customHeight="1" x14ac:dyDescent="0.5">
      <c r="A9" s="74" t="s">
        <v>140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</row>
    <row r="10" spans="1:152" ht="40.9" customHeight="1" x14ac:dyDescent="0.5">
      <c r="A10" s="74" t="s">
        <v>142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</row>
    <row r="11" spans="1:152" ht="40.9" customHeight="1" x14ac:dyDescent="0.5">
      <c r="A11" s="44" t="s">
        <v>69</v>
      </c>
      <c r="B11" s="45" t="str">
        <f>IF(D11=J11,"V","X")</f>
        <v>X</v>
      </c>
      <c r="C11" s="53" t="s">
        <v>122</v>
      </c>
      <c r="D11" s="76" t="str">
        <f>IF(J11=N11,"VRATA","NEPRAVILNO")</f>
        <v>NEPRAVILNO</v>
      </c>
      <c r="E11" s="77"/>
      <c r="F11" s="77"/>
      <c r="G11" s="77"/>
      <c r="H11" s="77"/>
      <c r="I11" s="77"/>
      <c r="J11" s="78" t="s">
        <v>40</v>
      </c>
      <c r="K11" s="79"/>
      <c r="L11" s="79"/>
      <c r="M11" s="80"/>
      <c r="N11" s="72" t="s">
        <v>119</v>
      </c>
      <c r="O11" s="58"/>
      <c r="P11" s="58"/>
      <c r="Q11" s="64"/>
      <c r="R11" s="60"/>
      <c r="S11" s="39"/>
      <c r="T11" s="39"/>
      <c r="U11" s="39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</row>
    <row r="12" spans="1:152" ht="40.9" customHeight="1" x14ac:dyDescent="0.5">
      <c r="A12" s="44" t="s">
        <v>120</v>
      </c>
      <c r="B12" s="45" t="str">
        <f>IF(D12=J12,"Ž","X")</f>
        <v>X</v>
      </c>
      <c r="C12" s="53" t="s">
        <v>123</v>
      </c>
      <c r="D12" s="76" t="str">
        <f>IF(J12=N12,"ŽIRAFA","NEPRAVILNO")</f>
        <v>NEPRAVILNO</v>
      </c>
      <c r="E12" s="77"/>
      <c r="F12" s="77"/>
      <c r="G12" s="77"/>
      <c r="H12" s="77"/>
      <c r="I12" s="77"/>
      <c r="J12" s="78" t="s">
        <v>40</v>
      </c>
      <c r="K12" s="79"/>
      <c r="L12" s="79"/>
      <c r="M12" s="80"/>
      <c r="N12" s="72" t="s">
        <v>121</v>
      </c>
      <c r="O12" s="58"/>
      <c r="P12" s="58"/>
      <c r="Q12" s="64"/>
      <c r="R12" s="60"/>
      <c r="T12" s="39"/>
      <c r="U12" s="39"/>
      <c r="AR12" s="39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</row>
    <row r="13" spans="1:152" ht="40.9" customHeight="1" x14ac:dyDescent="0.5">
      <c r="A13" s="44" t="s">
        <v>36</v>
      </c>
      <c r="B13" s="45" t="str">
        <f>IF(D13=J13,"N","X")</f>
        <v>X</v>
      </c>
      <c r="C13" s="53" t="s">
        <v>124</v>
      </c>
      <c r="D13" s="76" t="str">
        <f>IF(J13=N13,"NIKE","NEPRAVILNO")</f>
        <v>NEPRAVILNO</v>
      </c>
      <c r="E13" s="77"/>
      <c r="F13" s="77"/>
      <c r="G13" s="77"/>
      <c r="H13" s="77"/>
      <c r="I13" s="77"/>
      <c r="J13" s="78" t="s">
        <v>40</v>
      </c>
      <c r="K13" s="79"/>
      <c r="L13" s="79"/>
      <c r="M13" s="80"/>
      <c r="N13" s="72" t="s">
        <v>128</v>
      </c>
      <c r="O13" s="58"/>
      <c r="P13" s="58"/>
      <c r="Q13" s="64"/>
      <c r="R13" s="61"/>
      <c r="T13" s="39"/>
      <c r="U13" s="39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</row>
    <row r="14" spans="1:152" ht="40.9" customHeight="1" x14ac:dyDescent="0.5">
      <c r="A14" s="44" t="s">
        <v>41</v>
      </c>
      <c r="B14" s="45" t="str">
        <f>IF(D14=J14,"S","X")</f>
        <v>X</v>
      </c>
      <c r="C14" s="53" t="s">
        <v>125</v>
      </c>
      <c r="D14" s="76" t="str">
        <f>IF(J14=N14,"SARAJEVO","NEPRAVILNO")</f>
        <v>NEPRAVILNO</v>
      </c>
      <c r="E14" s="77"/>
      <c r="F14" s="77"/>
      <c r="G14" s="77"/>
      <c r="H14" s="77"/>
      <c r="I14" s="77"/>
      <c r="J14" s="78" t="s">
        <v>40</v>
      </c>
      <c r="K14" s="79"/>
      <c r="L14" s="79"/>
      <c r="M14" s="80"/>
      <c r="N14" s="72" t="s">
        <v>129</v>
      </c>
      <c r="O14" s="58"/>
      <c r="P14" s="58"/>
      <c r="Q14" s="64"/>
      <c r="R14" s="61"/>
      <c r="S14" s="39"/>
      <c r="T14" s="39"/>
      <c r="U14" s="39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</row>
    <row r="15" spans="1:152" ht="40.9" customHeight="1" x14ac:dyDescent="0.5">
      <c r="A15" s="44" t="s">
        <v>46</v>
      </c>
      <c r="B15" s="45" t="str">
        <f>IF(D15=J15,"D","X")</f>
        <v>X</v>
      </c>
      <c r="C15" s="53" t="s">
        <v>126</v>
      </c>
      <c r="D15" s="76" t="str">
        <f>IF(J15=N15,"DENAR","NEPRAVILNO")</f>
        <v>NEPRAVILNO</v>
      </c>
      <c r="E15" s="77"/>
      <c r="F15" s="77"/>
      <c r="G15" s="77"/>
      <c r="H15" s="77"/>
      <c r="I15" s="77"/>
      <c r="J15" s="78" t="s">
        <v>40</v>
      </c>
      <c r="K15" s="79"/>
      <c r="L15" s="79"/>
      <c r="M15" s="80"/>
      <c r="N15" s="72" t="s">
        <v>130</v>
      </c>
      <c r="O15" s="58"/>
      <c r="P15" s="58"/>
      <c r="Q15" s="64"/>
      <c r="R15" s="61"/>
      <c r="S15" s="39"/>
      <c r="T15" s="39"/>
      <c r="U15" s="39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</row>
    <row r="16" spans="1:152" ht="40.9" customHeight="1" x14ac:dyDescent="0.5">
      <c r="A16" s="44" t="s">
        <v>39</v>
      </c>
      <c r="B16" s="45" t="str">
        <f>IF(D16=J16,"Š","X")</f>
        <v>X</v>
      </c>
      <c r="C16" s="53" t="s">
        <v>127</v>
      </c>
      <c r="D16" s="76" t="str">
        <f>IF(J16=N16,"ŠOLA","NEPRAVILNO")</f>
        <v>NEPRAVILNO</v>
      </c>
      <c r="E16" s="77"/>
      <c r="F16" s="77"/>
      <c r="G16" s="77"/>
      <c r="H16" s="77"/>
      <c r="I16" s="77"/>
      <c r="J16" s="78" t="s">
        <v>40</v>
      </c>
      <c r="K16" s="79"/>
      <c r="L16" s="79"/>
      <c r="M16" s="80"/>
      <c r="N16" s="72" t="s">
        <v>88</v>
      </c>
      <c r="O16" s="58"/>
      <c r="P16" s="58"/>
      <c r="Q16" s="64"/>
      <c r="R16" s="61"/>
      <c r="S16" s="39"/>
      <c r="T16" s="39"/>
      <c r="U16" s="39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</row>
    <row r="17" spans="1:18" ht="40.5" customHeight="1" x14ac:dyDescent="0.5">
      <c r="A17" s="44" t="s">
        <v>43</v>
      </c>
      <c r="B17" s="45" t="str">
        <f>IF(D17=J17,"E","X")</f>
        <v>X</v>
      </c>
      <c r="C17" s="53" t="s">
        <v>131</v>
      </c>
      <c r="D17" s="76" t="str">
        <f>IF(J17=N17,"EVROPA","NEPRAVILNO")</f>
        <v>NEPRAVILNO</v>
      </c>
      <c r="E17" s="77"/>
      <c r="F17" s="77"/>
      <c r="G17" s="77"/>
      <c r="H17" s="77"/>
      <c r="I17" s="77"/>
      <c r="J17" s="78" t="s">
        <v>40</v>
      </c>
      <c r="K17" s="79"/>
      <c r="L17" s="79"/>
      <c r="M17" s="80"/>
      <c r="N17" s="72" t="s">
        <v>89</v>
      </c>
      <c r="O17" s="38"/>
      <c r="P17" s="38"/>
      <c r="Q17" s="65"/>
      <c r="R17" s="61"/>
    </row>
    <row r="18" spans="1:18" ht="37.5" customHeight="1" x14ac:dyDescent="0.5">
      <c r="A18" s="44" t="s">
        <v>67</v>
      </c>
      <c r="B18" s="45" t="str">
        <f>IF(D18=J18,"I","X")</f>
        <v>X</v>
      </c>
      <c r="C18" s="53" t="s">
        <v>135</v>
      </c>
      <c r="D18" s="76" t="str">
        <f>IF(J18=N18,"ISTRA","NEPRAVILNO")</f>
        <v>NEPRAVILNO</v>
      </c>
      <c r="E18" s="77"/>
      <c r="F18" s="77"/>
      <c r="G18" s="77"/>
      <c r="H18" s="77"/>
      <c r="I18" s="77"/>
      <c r="J18" s="78" t="s">
        <v>40</v>
      </c>
      <c r="K18" s="79"/>
      <c r="L18" s="79"/>
      <c r="M18" s="80"/>
      <c r="N18" s="72" t="s">
        <v>132</v>
      </c>
      <c r="O18" s="38"/>
      <c r="P18" s="38"/>
      <c r="Q18" s="65"/>
      <c r="R18" s="61"/>
    </row>
    <row r="19" spans="1:18" ht="39" customHeight="1" x14ac:dyDescent="0.5">
      <c r="A19" s="44" t="s">
        <v>35</v>
      </c>
      <c r="B19" s="45" t="str">
        <f>IF(D19=J19,"O","X")</f>
        <v>X</v>
      </c>
      <c r="C19" s="53" t="s">
        <v>136</v>
      </c>
      <c r="D19" s="76" t="str">
        <f>IF(J19=N19,"OBALA","NEPRAVILNO")</f>
        <v>NEPRAVILNO</v>
      </c>
      <c r="E19" s="77"/>
      <c r="F19" s="77"/>
      <c r="G19" s="77"/>
      <c r="H19" s="77"/>
      <c r="I19" s="77"/>
      <c r="J19" s="78" t="s">
        <v>40</v>
      </c>
      <c r="K19" s="79"/>
      <c r="L19" s="79"/>
      <c r="M19" s="80"/>
      <c r="N19" s="72" t="s">
        <v>133</v>
      </c>
      <c r="O19" s="38"/>
      <c r="P19" s="38"/>
      <c r="Q19" s="65"/>
    </row>
    <row r="20" spans="1:18" ht="42" customHeight="1" x14ac:dyDescent="0.5">
      <c r="A20" s="44" t="s">
        <v>33</v>
      </c>
      <c r="B20" s="45" t="str">
        <f>IF(D20=J20,"A","X")</f>
        <v>X</v>
      </c>
      <c r="C20" s="53" t="s">
        <v>137</v>
      </c>
      <c r="D20" s="76" t="str">
        <f>IF(J20=N20,"ALPE","NEPRAVILNO")</f>
        <v>NEPRAVILNO</v>
      </c>
      <c r="E20" s="77"/>
      <c r="F20" s="77"/>
      <c r="G20" s="77"/>
      <c r="H20" s="77"/>
      <c r="I20" s="77"/>
      <c r="J20" s="78" t="s">
        <v>40</v>
      </c>
      <c r="K20" s="79"/>
      <c r="L20" s="79"/>
      <c r="M20" s="80"/>
      <c r="N20" s="72" t="s">
        <v>134</v>
      </c>
      <c r="O20" s="38"/>
      <c r="P20" s="38"/>
      <c r="Q20" s="65"/>
    </row>
    <row r="21" spans="1:18" ht="37.5" customHeight="1" x14ac:dyDescent="0.25"/>
    <row r="22" spans="1:18" ht="43.5" customHeight="1" x14ac:dyDescent="0.25"/>
  </sheetData>
  <mergeCells count="21">
    <mergeCell ref="A7:AR7"/>
    <mergeCell ref="D17:I17"/>
    <mergeCell ref="J17:M17"/>
    <mergeCell ref="D11:I11"/>
    <mergeCell ref="J11:M11"/>
    <mergeCell ref="D12:I12"/>
    <mergeCell ref="J12:M12"/>
    <mergeCell ref="D13:I13"/>
    <mergeCell ref="J13:M13"/>
    <mergeCell ref="D14:I14"/>
    <mergeCell ref="J14:M14"/>
    <mergeCell ref="D15:I15"/>
    <mergeCell ref="J15:M15"/>
    <mergeCell ref="D16:I16"/>
    <mergeCell ref="J16:M16"/>
    <mergeCell ref="D18:I18"/>
    <mergeCell ref="J18:M18"/>
    <mergeCell ref="D19:I19"/>
    <mergeCell ref="J19:M19"/>
    <mergeCell ref="D20:I20"/>
    <mergeCell ref="J20:M20"/>
  </mergeCells>
  <conditionalFormatting sqref="A1:A6">
    <cfRule type="cellIs" dxfId="254" priority="364" operator="notEqual">
      <formula>"Z"</formula>
    </cfRule>
  </conditionalFormatting>
  <conditionalFormatting sqref="B1 S3:T3 V3:X3">
    <cfRule type="cellIs" dxfId="253" priority="363" operator="notEqual">
      <formula>"A"</formula>
    </cfRule>
  </conditionalFormatting>
  <conditionalFormatting sqref="C1">
    <cfRule type="cellIs" dxfId="252" priority="362" operator="notEqual">
      <formula>"A"</formula>
    </cfRule>
  </conditionalFormatting>
  <conditionalFormatting sqref="D1">
    <cfRule type="cellIs" dxfId="251" priority="361" operator="notEqual">
      <formula>"A"</formula>
    </cfRule>
  </conditionalFormatting>
  <conditionalFormatting sqref="E1">
    <cfRule type="cellIs" dxfId="250" priority="360" operator="notEqual">
      <formula>"A"</formula>
    </cfRule>
  </conditionalFormatting>
  <conditionalFormatting sqref="F1">
    <cfRule type="cellIs" dxfId="249" priority="359" operator="notEqual">
      <formula>"A"</formula>
    </cfRule>
  </conditionalFormatting>
  <conditionalFormatting sqref="G1">
    <cfRule type="cellIs" dxfId="248" priority="358" operator="notEqual">
      <formula>"A"</formula>
    </cfRule>
  </conditionalFormatting>
  <conditionalFormatting sqref="H1">
    <cfRule type="cellIs" dxfId="247" priority="357" operator="notEqual">
      <formula>"A"</formula>
    </cfRule>
  </conditionalFormatting>
  <conditionalFormatting sqref="J1">
    <cfRule type="cellIs" dxfId="246" priority="355" operator="notEqual">
      <formula>"A"</formula>
    </cfRule>
  </conditionalFormatting>
  <conditionalFormatting sqref="K1">
    <cfRule type="cellIs" dxfId="245" priority="354" operator="notEqual">
      <formula>"A"</formula>
    </cfRule>
  </conditionalFormatting>
  <conditionalFormatting sqref="M1">
    <cfRule type="cellIs" dxfId="244" priority="352" operator="notEqual">
      <formula>"A"</formula>
    </cfRule>
  </conditionalFormatting>
  <conditionalFormatting sqref="N1">
    <cfRule type="cellIs" dxfId="243" priority="351" operator="notEqual">
      <formula>"A"</formula>
    </cfRule>
  </conditionalFormatting>
  <conditionalFormatting sqref="O1">
    <cfRule type="cellIs" dxfId="242" priority="350" operator="notEqual">
      <formula>"A"</formula>
    </cfRule>
  </conditionalFormatting>
  <conditionalFormatting sqref="Q1">
    <cfRule type="cellIs" dxfId="241" priority="348" operator="notEqual">
      <formula>"A"</formula>
    </cfRule>
  </conditionalFormatting>
  <conditionalFormatting sqref="R1">
    <cfRule type="cellIs" dxfId="240" priority="347" operator="notEqual">
      <formula>"A"</formula>
    </cfRule>
  </conditionalFormatting>
  <conditionalFormatting sqref="C2">
    <cfRule type="cellIs" dxfId="239" priority="344" operator="notEqual">
      <formula>"A"</formula>
    </cfRule>
  </conditionalFormatting>
  <conditionalFormatting sqref="E2">
    <cfRule type="cellIs" dxfId="238" priority="342" operator="notEqual">
      <formula>"A"</formula>
    </cfRule>
  </conditionalFormatting>
  <conditionalFormatting sqref="AA3:AC3 AE3">
    <cfRule type="cellIs" dxfId="237" priority="329" operator="notEqual">
      <formula>"A"</formula>
    </cfRule>
  </conditionalFormatting>
  <conditionalFormatting sqref="C3">
    <cfRule type="cellIs" dxfId="236" priority="327" operator="notEqual">
      <formula>"A"</formula>
    </cfRule>
  </conditionalFormatting>
  <conditionalFormatting sqref="E3">
    <cfRule type="cellIs" dxfId="235" priority="325" operator="notEqual">
      <formula>"A"</formula>
    </cfRule>
  </conditionalFormatting>
  <conditionalFormatting sqref="G3">
    <cfRule type="cellIs" dxfId="234" priority="323" operator="notEqual">
      <formula>"A"</formula>
    </cfRule>
  </conditionalFormatting>
  <conditionalFormatting sqref="I3">
    <cfRule type="cellIs" dxfId="233" priority="321" operator="notEqual">
      <formula>"A"</formula>
    </cfRule>
  </conditionalFormatting>
  <conditionalFormatting sqref="K3">
    <cfRule type="cellIs" dxfId="232" priority="319" operator="notEqual">
      <formula>"A"</formula>
    </cfRule>
  </conditionalFormatting>
  <conditionalFormatting sqref="L3">
    <cfRule type="cellIs" dxfId="231" priority="318" operator="notEqual">
      <formula>"A"</formula>
    </cfRule>
  </conditionalFormatting>
  <conditionalFormatting sqref="N3">
    <cfRule type="cellIs" dxfId="230" priority="316" operator="notEqual">
      <formula>"A"</formula>
    </cfRule>
  </conditionalFormatting>
  <conditionalFormatting sqref="O3">
    <cfRule type="cellIs" dxfId="229" priority="315" operator="notEqual">
      <formula>"A"</formula>
    </cfRule>
  </conditionalFormatting>
  <conditionalFormatting sqref="R3">
    <cfRule type="cellIs" dxfId="228" priority="312" operator="notEqual">
      <formula>"A"</formula>
    </cfRule>
  </conditionalFormatting>
  <conditionalFormatting sqref="C4">
    <cfRule type="cellIs" dxfId="227" priority="309" operator="notEqual">
      <formula>"A"</formula>
    </cfRule>
  </conditionalFormatting>
  <conditionalFormatting sqref="F4">
    <cfRule type="cellIs" dxfId="226" priority="306" operator="notEqual">
      <formula>"A"</formula>
    </cfRule>
  </conditionalFormatting>
  <conditionalFormatting sqref="G4">
    <cfRule type="cellIs" dxfId="225" priority="305" operator="notEqual">
      <formula>"A"</formula>
    </cfRule>
  </conditionalFormatting>
  <conditionalFormatting sqref="I4">
    <cfRule type="cellIs" dxfId="224" priority="303" operator="notEqual">
      <formula>"A"</formula>
    </cfRule>
  </conditionalFormatting>
  <conditionalFormatting sqref="J4">
    <cfRule type="cellIs" dxfId="223" priority="302" operator="notEqual">
      <formula>"A"</formula>
    </cfRule>
  </conditionalFormatting>
  <conditionalFormatting sqref="L4">
    <cfRule type="cellIs" dxfId="222" priority="300" operator="notEqual">
      <formula>"A"</formula>
    </cfRule>
  </conditionalFormatting>
  <conditionalFormatting sqref="N4">
    <cfRule type="cellIs" dxfId="221" priority="298" operator="notEqual">
      <formula>"A"</formula>
    </cfRule>
  </conditionalFormatting>
  <conditionalFormatting sqref="P4">
    <cfRule type="cellIs" dxfId="220" priority="296" operator="notEqual">
      <formula>"A"</formula>
    </cfRule>
  </conditionalFormatting>
  <conditionalFormatting sqref="B5">
    <cfRule type="cellIs" dxfId="219" priority="293" operator="notEqual">
      <formula>"A"</formula>
    </cfRule>
  </conditionalFormatting>
  <conditionalFormatting sqref="D5">
    <cfRule type="cellIs" dxfId="218" priority="291" operator="notEqual">
      <formula>"A"</formula>
    </cfRule>
  </conditionalFormatting>
  <conditionalFormatting sqref="F5">
    <cfRule type="cellIs" dxfId="217" priority="289" operator="notEqual">
      <formula>"A"</formula>
    </cfRule>
  </conditionalFormatting>
  <conditionalFormatting sqref="G5">
    <cfRule type="cellIs" dxfId="216" priority="288" operator="notEqual">
      <formula>"A"</formula>
    </cfRule>
  </conditionalFormatting>
  <conditionalFormatting sqref="H5">
    <cfRule type="cellIs" dxfId="215" priority="287" operator="notEqual">
      <formula>"A"</formula>
    </cfRule>
  </conditionalFormatting>
  <conditionalFormatting sqref="B6">
    <cfRule type="cellIs" dxfId="214" priority="274" operator="notEqual">
      <formula>"A"</formula>
    </cfRule>
  </conditionalFormatting>
  <conditionalFormatting sqref="D6">
    <cfRule type="cellIs" dxfId="213" priority="272" operator="notEqual">
      <formula>"A"</formula>
    </cfRule>
  </conditionalFormatting>
  <conditionalFormatting sqref="F6">
    <cfRule type="cellIs" dxfId="212" priority="270" operator="notEqual">
      <formula>"A"</formula>
    </cfRule>
  </conditionalFormatting>
  <conditionalFormatting sqref="S1">
    <cfRule type="cellIs" dxfId="211" priority="38" operator="notEqual">
      <formula>"A"</formula>
    </cfRule>
  </conditionalFormatting>
  <conditionalFormatting sqref="B3">
    <cfRule type="cellIs" dxfId="210" priority="37" operator="notEqual">
      <formula>"A"</formula>
    </cfRule>
  </conditionalFormatting>
  <conditionalFormatting sqref="Q3">
    <cfRule type="cellIs" dxfId="209" priority="36" operator="notEqual">
      <formula>"A"</formula>
    </cfRule>
  </conditionalFormatting>
  <conditionalFormatting sqref="Z3">
    <cfRule type="cellIs" dxfId="208" priority="35" operator="notEqual">
      <formula>"A"</formula>
    </cfRule>
  </conditionalFormatting>
  <conditionalFormatting sqref="I1">
    <cfRule type="cellIs" dxfId="207" priority="33" operator="notEqual">
      <formula>"A"</formula>
    </cfRule>
  </conditionalFormatting>
  <conditionalFormatting sqref="D2">
    <cfRule type="cellIs" dxfId="206" priority="32" operator="notEqual">
      <formula>"A"</formula>
    </cfRule>
  </conditionalFormatting>
  <conditionalFormatting sqref="D3">
    <cfRule type="cellIs" dxfId="205" priority="31" operator="notEqual">
      <formula>"A"</formula>
    </cfRule>
  </conditionalFormatting>
  <conditionalFormatting sqref="E4">
    <cfRule type="cellIs" dxfId="204" priority="30" operator="notEqual">
      <formula>"A"</formula>
    </cfRule>
  </conditionalFormatting>
  <conditionalFormatting sqref="F3">
    <cfRule type="cellIs" dxfId="203" priority="28" operator="notEqual">
      <formula>"A"</formula>
    </cfRule>
  </conditionalFormatting>
  <conditionalFormatting sqref="M3">
    <cfRule type="cellIs" dxfId="202" priority="27" operator="notEqual">
      <formula>"A"</formula>
    </cfRule>
  </conditionalFormatting>
  <conditionalFormatting sqref="Y3">
    <cfRule type="cellIs" dxfId="201" priority="26" operator="notEqual">
      <formula>"A"</formula>
    </cfRule>
  </conditionalFormatting>
  <conditionalFormatting sqref="O4">
    <cfRule type="cellIs" dxfId="200" priority="25" operator="notEqual">
      <formula>"A"</formula>
    </cfRule>
  </conditionalFormatting>
  <conditionalFormatting sqref="C6">
    <cfRule type="cellIs" dxfId="199" priority="24" operator="notEqual">
      <formula>"A"</formula>
    </cfRule>
  </conditionalFormatting>
  <conditionalFormatting sqref="E6">
    <cfRule type="cellIs" dxfId="198" priority="23" operator="notEqual">
      <formula>"A"</formula>
    </cfRule>
  </conditionalFormatting>
  <conditionalFormatting sqref="P3">
    <cfRule type="cellIs" dxfId="197" priority="22" operator="notEqual">
      <formula>"A"</formula>
    </cfRule>
  </conditionalFormatting>
  <conditionalFormatting sqref="L1">
    <cfRule type="cellIs" dxfId="196" priority="21" operator="notEqual">
      <formula>"A"</formula>
    </cfRule>
  </conditionalFormatting>
  <conditionalFormatting sqref="D4">
    <cfRule type="cellIs" dxfId="195" priority="20" operator="notEqual">
      <formula>"A"</formula>
    </cfRule>
  </conditionalFormatting>
  <conditionalFormatting sqref="U3">
    <cfRule type="cellIs" dxfId="194" priority="19" operator="notEqual">
      <formula>"A"</formula>
    </cfRule>
  </conditionalFormatting>
  <conditionalFormatting sqref="AD3">
    <cfRule type="cellIs" dxfId="193" priority="18" operator="notEqual">
      <formula>"A"</formula>
    </cfRule>
  </conditionalFormatting>
  <conditionalFormatting sqref="B4">
    <cfRule type="cellIs" dxfId="192" priority="16" operator="notEqual">
      <formula>"A"</formula>
    </cfRule>
  </conditionalFormatting>
  <conditionalFormatting sqref="M4">
    <cfRule type="cellIs" dxfId="191" priority="15" operator="notEqual">
      <formula>"A"</formula>
    </cfRule>
  </conditionalFormatting>
  <conditionalFormatting sqref="C5">
    <cfRule type="cellIs" dxfId="190" priority="14" operator="notEqual">
      <formula>"A"</formula>
    </cfRule>
  </conditionalFormatting>
  <conditionalFormatting sqref="E5">
    <cfRule type="cellIs" dxfId="189" priority="13" operator="notEqual">
      <formula>"A"</formula>
    </cfRule>
  </conditionalFormatting>
  <conditionalFormatting sqref="G6">
    <cfRule type="cellIs" dxfId="188" priority="12" operator="notEqual">
      <formula>"A"</formula>
    </cfRule>
  </conditionalFormatting>
  <conditionalFormatting sqref="F2">
    <cfRule type="cellIs" dxfId="187" priority="11" operator="notEqual">
      <formula>"A"</formula>
    </cfRule>
  </conditionalFormatting>
  <conditionalFormatting sqref="P1">
    <cfRule type="cellIs" dxfId="186" priority="10" operator="notEqual">
      <formula>"A"</formula>
    </cfRule>
  </conditionalFormatting>
  <conditionalFormatting sqref="H4">
    <cfRule type="cellIs" dxfId="185" priority="8" operator="notEqual">
      <formula>"A"</formula>
    </cfRule>
  </conditionalFormatting>
  <conditionalFormatting sqref="B2">
    <cfRule type="cellIs" dxfId="184" priority="6" operator="notEqual">
      <formula>"A"</formula>
    </cfRule>
  </conditionalFormatting>
  <conditionalFormatting sqref="K4">
    <cfRule type="cellIs" dxfId="183" priority="4" operator="notEqual">
      <formula>"A"</formula>
    </cfRule>
  </conditionalFormatting>
  <conditionalFormatting sqref="H3">
    <cfRule type="cellIs" dxfId="182" priority="3" operator="notEqual">
      <formula>"A"</formula>
    </cfRule>
  </conditionalFormatting>
  <conditionalFormatting sqref="J3">
    <cfRule type="cellIs" dxfId="181" priority="2" operator="notEqual">
      <formula>"A"</formula>
    </cfRule>
  </conditionalFormatting>
  <conditionalFormatting sqref="H6">
    <cfRule type="cellIs" dxfId="180" priority="1" operator="notEqual">
      <formula>"A"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P28" sqref="P2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EV24"/>
  <sheetViews>
    <sheetView zoomScale="50" zoomScaleNormal="50" workbookViewId="0">
      <selection activeCell="U17" sqref="U17"/>
    </sheetView>
  </sheetViews>
  <sheetFormatPr defaultColWidth="8.85546875" defaultRowHeight="15" x14ac:dyDescent="0.25"/>
  <cols>
    <col min="1" max="1" width="10.7109375" style="35" customWidth="1"/>
    <col min="2" max="2" width="8.85546875" style="35"/>
    <col min="3" max="3" width="9.5703125" style="35" customWidth="1"/>
    <col min="4" max="4" width="8.85546875" style="35"/>
    <col min="5" max="5" width="10.7109375" style="35" customWidth="1"/>
    <col min="6" max="16384" width="8.85546875" style="35"/>
  </cols>
  <sheetData>
    <row r="1" spans="1:152" ht="40.9" customHeight="1" x14ac:dyDescent="0.5">
      <c r="A1" s="40" t="str">
        <f>IF(A7=B7,"Z","X")</f>
        <v>Z</v>
      </c>
      <c r="B1" s="40" t="str">
        <f>IF(A8=B8,"A","X")</f>
        <v>A</v>
      </c>
      <c r="C1" s="43" t="s">
        <v>41</v>
      </c>
      <c r="D1" s="43" t="s">
        <v>42</v>
      </c>
      <c r="E1" s="40" t="str">
        <f>IF(J10=N10,"O","X")</f>
        <v>O</v>
      </c>
      <c r="F1" s="43" t="s">
        <v>34</v>
      </c>
      <c r="G1" s="40" t="str">
        <f>IF(A11=B11,"N","X")</f>
        <v>N</v>
      </c>
      <c r="H1" s="40" t="str">
        <f>IF(A9=B9,"I","X")</f>
        <v>I</v>
      </c>
      <c r="I1" s="43" t="s">
        <v>37</v>
      </c>
      <c r="J1" s="43" t="str">
        <f>IF(A9=B9,"I","X")</f>
        <v>I</v>
      </c>
      <c r="K1" s="42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</row>
    <row r="2" spans="1:152" ht="40.9" customHeight="1" x14ac:dyDescent="0.5">
      <c r="A2" s="40" t="str">
        <f>IF(A8=B8,"N","X")</f>
        <v>N</v>
      </c>
      <c r="B2" s="43" t="str">
        <f>IF(A8=B8,"A","X")</f>
        <v>A</v>
      </c>
      <c r="C2" s="40" t="str">
        <f>IF(A13=B13,"K","X")</f>
        <v>K</v>
      </c>
      <c r="D2" s="46" t="s">
        <v>38</v>
      </c>
      <c r="E2" s="46" t="s">
        <v>34</v>
      </c>
      <c r="F2" s="42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</row>
    <row r="3" spans="1:152" ht="40.9" customHeight="1" x14ac:dyDescent="0.5">
      <c r="A3" s="40" t="str">
        <f>IF(A9=B9,"O","X")</f>
        <v>O</v>
      </c>
      <c r="B3" s="40" t="str">
        <f>IF(A17=B17,"G","X")</f>
        <v>G</v>
      </c>
      <c r="C3" s="40" t="str">
        <f>IF(A18=B18,"L","X")</f>
        <v>L</v>
      </c>
      <c r="D3" s="43" t="str">
        <f>IF(A8=B8,"A","X")</f>
        <v>A</v>
      </c>
      <c r="E3" s="40" t="str">
        <f>IF(A15=B15,"Š","X")</f>
        <v>Š</v>
      </c>
      <c r="F3" s="40" t="str">
        <f>IF(A16=B16,"E","X")</f>
        <v>E</v>
      </c>
      <c r="G3" s="43" t="s">
        <v>69</v>
      </c>
      <c r="H3" s="43" t="str">
        <f>IF(A8=B8,"A","X")</f>
        <v>A</v>
      </c>
      <c r="I3" s="43" t="str">
        <f>IF(A11=B11,"N","X")</f>
        <v>N</v>
      </c>
      <c r="J3" s="43" t="s">
        <v>70</v>
      </c>
      <c r="K3" s="43" t="str">
        <f>IF(A16=B16,"E","X")</f>
        <v>E</v>
      </c>
      <c r="L3" s="42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</row>
    <row r="4" spans="1:152" ht="40.9" customHeight="1" x14ac:dyDescent="0.5">
      <c r="A4" s="40" t="str">
        <f>IF(A19=B19,"U","X")</f>
        <v>U</v>
      </c>
      <c r="B4" s="40" t="str">
        <f>IF(A20=B20,"S","X")</f>
        <v>S</v>
      </c>
      <c r="C4" s="43" t="s">
        <v>37</v>
      </c>
      <c r="D4" s="43" t="str">
        <f>IF(A18=B18,"L","X")</f>
        <v>L</v>
      </c>
      <c r="E4" s="43" t="str">
        <f>IF(A8=B8,"A","X")</f>
        <v>A</v>
      </c>
      <c r="F4" s="40" t="str">
        <f>IF(A21=B21,"J","X")</f>
        <v>J</v>
      </c>
      <c r="G4" s="43" t="str">
        <f>IF(A16=B16,"E","X")</f>
        <v>E</v>
      </c>
      <c r="H4" s="43" t="str">
        <f>IF(A11=B11,"N","X")</f>
        <v>N</v>
      </c>
      <c r="I4" s="43" t="str">
        <f>IF(J10=N10,"O","X")</f>
        <v>O</v>
      </c>
      <c r="J4" s="43" t="str">
        <f>IF(A20=B20,"S","X")</f>
        <v>S</v>
      </c>
      <c r="K4" s="43" t="s">
        <v>42</v>
      </c>
      <c r="L4" s="42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</row>
    <row r="5" spans="1:152" ht="40.9" customHeight="1" x14ac:dyDescent="0.5">
      <c r="A5" s="40" t="str">
        <f>IF(A11=B11,"P","X")</f>
        <v>P</v>
      </c>
      <c r="B5" s="40" t="str">
        <f>IF(A23=B23,"R","X")</f>
        <v>R</v>
      </c>
      <c r="C5" s="43" t="str">
        <f>IF(J10=N10,"O","X")</f>
        <v>O</v>
      </c>
      <c r="D5" s="43" t="s">
        <v>46</v>
      </c>
      <c r="E5" s="43" t="str">
        <f>IF(A8=B8,"A","X")</f>
        <v>A</v>
      </c>
      <c r="F5" s="43" t="str">
        <f>IF(A21=B21,"J","X")</f>
        <v>J</v>
      </c>
      <c r="G5" s="43" t="str">
        <f>IF(A11=B11,"N","X")</f>
        <v>N</v>
      </c>
      <c r="H5" s="47" t="str">
        <f>IF(A9=B9,"I","X")</f>
        <v>I</v>
      </c>
      <c r="I5" s="48" t="str">
        <f>IF(A23=B23,"R","X")</f>
        <v>R</v>
      </c>
      <c r="J5" s="43" t="str">
        <f>IF(A8=B8,"A","X")</f>
        <v>A</v>
      </c>
      <c r="K5" s="43" t="s">
        <v>32</v>
      </c>
      <c r="L5" s="43" t="str">
        <f>IF(A17=B17,"G","X")</f>
        <v>G</v>
      </c>
      <c r="M5" s="43" t="str">
        <f>IF(J10=N10,"O","X")</f>
        <v>O</v>
      </c>
      <c r="N5" s="43" t="s">
        <v>69</v>
      </c>
      <c r="O5" s="43" t="str">
        <f>IF(J10=N10,"O","X")</f>
        <v>O</v>
      </c>
      <c r="P5" s="43" t="str">
        <f>IF(A23=B23,"R","X")</f>
        <v>R</v>
      </c>
      <c r="Q5" s="43" t="str">
        <f>IF(A9=B9,"I","X")</f>
        <v>I</v>
      </c>
      <c r="R5" s="42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</row>
    <row r="6" spans="1:152" ht="40.9" customHeight="1" x14ac:dyDescent="0.5">
      <c r="A6" s="81" t="s">
        <v>81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</row>
    <row r="7" spans="1:152" ht="40.9" customHeight="1" x14ac:dyDescent="0.5">
      <c r="A7" s="44" t="s">
        <v>32</v>
      </c>
      <c r="B7" s="45" t="str">
        <f>IF(J7=N7,"Z","X")</f>
        <v>Z</v>
      </c>
      <c r="C7" s="1" t="s">
        <v>73</v>
      </c>
      <c r="D7" s="76" t="str">
        <f>IF(J7=N7,"ZAGREB","NEPRAVILNO")</f>
        <v>ZAGREB</v>
      </c>
      <c r="E7" s="77"/>
      <c r="F7" s="77"/>
      <c r="G7" s="77"/>
      <c r="H7" s="77"/>
      <c r="I7" s="77"/>
      <c r="J7" s="78" t="s">
        <v>71</v>
      </c>
      <c r="K7" s="79"/>
      <c r="L7" s="79"/>
      <c r="M7" s="80"/>
      <c r="N7" s="49" t="s">
        <v>71</v>
      </c>
      <c r="O7" s="49"/>
      <c r="P7" s="50"/>
      <c r="Q7" s="38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</row>
    <row r="8" spans="1:152" ht="40.9" customHeight="1" x14ac:dyDescent="0.5">
      <c r="A8" s="44" t="s">
        <v>33</v>
      </c>
      <c r="B8" s="45" t="str">
        <f>IF(J8=N8,"A","X")</f>
        <v>A</v>
      </c>
      <c r="C8" s="1" t="s">
        <v>74</v>
      </c>
      <c r="D8" s="76" t="str">
        <f>IF(J8=N8,"ANAKONDA","NEPRAVILNO")</f>
        <v>ANAKONDA</v>
      </c>
      <c r="E8" s="77"/>
      <c r="F8" s="77"/>
      <c r="G8" s="77"/>
      <c r="H8" s="77"/>
      <c r="I8" s="77"/>
      <c r="J8" s="78" t="s">
        <v>49</v>
      </c>
      <c r="K8" s="79"/>
      <c r="L8" s="79"/>
      <c r="M8" s="80"/>
      <c r="N8" s="49" t="s">
        <v>49</v>
      </c>
      <c r="O8" s="49" t="s">
        <v>33</v>
      </c>
      <c r="P8" s="50"/>
      <c r="Q8" s="38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</row>
    <row r="9" spans="1:152" ht="33.75" x14ac:dyDescent="0.5">
      <c r="A9" s="44" t="s">
        <v>67</v>
      </c>
      <c r="B9" s="45" t="str">
        <f>IF(J9=N9,"I","X")</f>
        <v>I</v>
      </c>
      <c r="C9" s="1" t="s">
        <v>75</v>
      </c>
      <c r="D9" s="76" t="str">
        <f>IF(J9=N9,"IZDELEK","NEPRAVILNO")</f>
        <v>IZDELEK</v>
      </c>
      <c r="E9" s="77"/>
      <c r="F9" s="77"/>
      <c r="G9" s="77"/>
      <c r="H9" s="77"/>
      <c r="I9" s="77"/>
      <c r="J9" s="78" t="s">
        <v>76</v>
      </c>
      <c r="K9" s="79"/>
      <c r="L9" s="79"/>
      <c r="M9" s="80"/>
      <c r="N9" s="49" t="s">
        <v>76</v>
      </c>
      <c r="O9" s="49"/>
      <c r="P9" s="50"/>
      <c r="Q9" s="38"/>
    </row>
    <row r="10" spans="1:152" ht="33.75" x14ac:dyDescent="0.5">
      <c r="A10" s="44" t="s">
        <v>35</v>
      </c>
      <c r="B10" s="45" t="str">
        <f>IF(J10=N10,"O","X")</f>
        <v>O</v>
      </c>
      <c r="C10" s="1" t="s">
        <v>77</v>
      </c>
      <c r="D10" s="76" t="str">
        <f>IF(J10=N10,"ORANŽNA","NEPRAVILNO")</f>
        <v>ORANŽNA</v>
      </c>
      <c r="E10" s="77"/>
      <c r="F10" s="77"/>
      <c r="G10" s="77"/>
      <c r="H10" s="77"/>
      <c r="I10" s="77"/>
      <c r="J10" s="78" t="s">
        <v>78</v>
      </c>
      <c r="K10" s="79"/>
      <c r="L10" s="79"/>
      <c r="M10" s="80"/>
      <c r="N10" s="49" t="s">
        <v>78</v>
      </c>
      <c r="O10" s="50"/>
      <c r="P10" s="50"/>
      <c r="Q10" s="38"/>
    </row>
    <row r="11" spans="1:152" ht="33.75" x14ac:dyDescent="0.5">
      <c r="A11" s="44" t="s">
        <v>36</v>
      </c>
      <c r="B11" s="45" t="str">
        <f>IF(J11=N11,"N","X")</f>
        <v>N</v>
      </c>
      <c r="C11" s="1" t="s">
        <v>79</v>
      </c>
      <c r="D11" s="76" t="str">
        <f>IF(J11=N11,"NAKLO","NEPRAVILNO")</f>
        <v>NAKLO</v>
      </c>
      <c r="E11" s="77"/>
      <c r="F11" s="77"/>
      <c r="G11" s="77"/>
      <c r="H11" s="77"/>
      <c r="I11" s="77"/>
      <c r="J11" s="78" t="s">
        <v>80</v>
      </c>
      <c r="K11" s="79"/>
      <c r="L11" s="79"/>
      <c r="M11" s="80"/>
      <c r="N11" s="49" t="s">
        <v>80</v>
      </c>
      <c r="O11" s="50"/>
      <c r="P11" s="50"/>
      <c r="Q11" s="38"/>
    </row>
    <row r="12" spans="1:152" ht="33.75" x14ac:dyDescent="0.5">
      <c r="A12" s="44" t="s">
        <v>36</v>
      </c>
      <c r="B12" s="45" t="str">
        <f>IF(J12=N12,"N","X")</f>
        <v>N</v>
      </c>
      <c r="C12" s="1" t="s">
        <v>82</v>
      </c>
      <c r="D12" s="76" t="str">
        <f>IF(J12=N12,"NIKOLA TESLA","NEPRAVILNO")</f>
        <v>NIKOLA TESLA</v>
      </c>
      <c r="E12" s="77"/>
      <c r="F12" s="77"/>
      <c r="G12" s="77"/>
      <c r="H12" s="77"/>
      <c r="I12" s="77"/>
      <c r="J12" s="78" t="s">
        <v>72</v>
      </c>
      <c r="K12" s="79"/>
      <c r="L12" s="79"/>
      <c r="M12" s="80"/>
      <c r="N12" s="49" t="s">
        <v>72</v>
      </c>
      <c r="O12" s="50"/>
      <c r="P12" s="50"/>
      <c r="Q12" s="38"/>
    </row>
    <row r="13" spans="1:152" ht="33.75" x14ac:dyDescent="0.5">
      <c r="A13" s="44" t="s">
        <v>37</v>
      </c>
      <c r="B13" s="45" t="str">
        <f>IF(J13=N13,"K","X")</f>
        <v>K</v>
      </c>
      <c r="C13" s="1" t="s">
        <v>83</v>
      </c>
      <c r="D13" s="76" t="str">
        <f>IF(J13=N13,"KRANJ","NEPRAVILNO")</f>
        <v>KRANJ</v>
      </c>
      <c r="E13" s="77"/>
      <c r="F13" s="77"/>
      <c r="G13" s="77"/>
      <c r="H13" s="77"/>
      <c r="I13" s="77"/>
      <c r="J13" s="78" t="s">
        <v>84</v>
      </c>
      <c r="K13" s="79"/>
      <c r="L13" s="79"/>
      <c r="M13" s="80"/>
      <c r="N13" s="49" t="s">
        <v>84</v>
      </c>
      <c r="O13" s="50"/>
      <c r="P13" s="50"/>
      <c r="Q13" s="38"/>
    </row>
    <row r="14" spans="1:152" ht="33.75" x14ac:dyDescent="0.5">
      <c r="A14" s="44" t="s">
        <v>35</v>
      </c>
      <c r="B14" s="45" t="str">
        <f>IF(J14=N14,"O","X")</f>
        <v>O</v>
      </c>
      <c r="C14" s="1" t="s">
        <v>85</v>
      </c>
      <c r="D14" s="76" t="str">
        <f>IF(J14=N14,"ODPADEK","NEPRAVILNO")</f>
        <v>ODPADEK</v>
      </c>
      <c r="E14" s="77"/>
      <c r="F14" s="77"/>
      <c r="G14" s="77"/>
      <c r="H14" s="77"/>
      <c r="I14" s="77"/>
      <c r="J14" s="78" t="s">
        <v>86</v>
      </c>
      <c r="K14" s="79"/>
      <c r="L14" s="79"/>
      <c r="M14" s="80"/>
      <c r="N14" s="49" t="s">
        <v>86</v>
      </c>
      <c r="O14" s="50"/>
      <c r="P14" s="50"/>
      <c r="Q14" s="38"/>
    </row>
    <row r="15" spans="1:152" ht="33.75" x14ac:dyDescent="0.5">
      <c r="A15" s="44" t="s">
        <v>39</v>
      </c>
      <c r="B15" s="45" t="str">
        <f>IF(J15=N15,"Š","X")</f>
        <v>Š</v>
      </c>
      <c r="C15" s="1" t="s">
        <v>87</v>
      </c>
      <c r="D15" s="76" t="str">
        <f>IF(J15=N15,"ŠOLA","NEPRAVILNO")</f>
        <v>ŠOLA</v>
      </c>
      <c r="E15" s="77"/>
      <c r="F15" s="77"/>
      <c r="G15" s="77"/>
      <c r="H15" s="77"/>
      <c r="I15" s="77"/>
      <c r="J15" s="78" t="s">
        <v>88</v>
      </c>
      <c r="K15" s="79"/>
      <c r="L15" s="79"/>
      <c r="M15" s="80"/>
      <c r="N15" s="49" t="s">
        <v>88</v>
      </c>
      <c r="O15" s="50"/>
      <c r="P15" s="50"/>
      <c r="Q15" s="38"/>
    </row>
    <row r="16" spans="1:152" ht="33.75" x14ac:dyDescent="0.5">
      <c r="A16" s="44" t="s">
        <v>43</v>
      </c>
      <c r="B16" s="45" t="str">
        <f>IF(J16=N16,"E","X")</f>
        <v>E</v>
      </c>
      <c r="C16" s="1" t="s">
        <v>90</v>
      </c>
      <c r="D16" s="76" t="str">
        <f>IF(J16=N16,"EVROPA","NEPRAVILNO")</f>
        <v>EVROPA</v>
      </c>
      <c r="E16" s="77"/>
      <c r="F16" s="77"/>
      <c r="G16" s="77"/>
      <c r="H16" s="77"/>
      <c r="I16" s="77"/>
      <c r="J16" s="78" t="s">
        <v>89</v>
      </c>
      <c r="K16" s="79"/>
      <c r="L16" s="79"/>
      <c r="M16" s="80"/>
      <c r="N16" s="49" t="s">
        <v>89</v>
      </c>
      <c r="O16" s="50"/>
      <c r="P16" s="50"/>
      <c r="Q16" s="38"/>
    </row>
    <row r="17" spans="1:17" ht="33.75" x14ac:dyDescent="0.5">
      <c r="A17" s="44" t="s">
        <v>45</v>
      </c>
      <c r="B17" s="45" t="str">
        <f>IF(J17=N17,"G","X")</f>
        <v>G</v>
      </c>
      <c r="C17" s="1" t="s">
        <v>91</v>
      </c>
      <c r="D17" s="76" t="str">
        <f>IF(J17=N17,"GRAD","NEPRAVILNO")</f>
        <v>GRAD</v>
      </c>
      <c r="E17" s="77"/>
      <c r="F17" s="77"/>
      <c r="G17" s="77"/>
      <c r="H17" s="77"/>
      <c r="I17" s="77"/>
      <c r="J17" s="78" t="s">
        <v>51</v>
      </c>
      <c r="K17" s="79"/>
      <c r="L17" s="79"/>
      <c r="M17" s="80"/>
      <c r="N17" s="49" t="s">
        <v>51</v>
      </c>
      <c r="O17" s="50"/>
      <c r="P17" s="50"/>
      <c r="Q17" s="38"/>
    </row>
    <row r="18" spans="1:17" ht="33.75" x14ac:dyDescent="0.5">
      <c r="A18" s="44" t="s">
        <v>68</v>
      </c>
      <c r="B18" s="45" t="str">
        <f>IF(J18=N18,"L","X")</f>
        <v>L</v>
      </c>
      <c r="C18" s="1" t="s">
        <v>92</v>
      </c>
      <c r="D18" s="76" t="str">
        <f>IF(J18=N18,"LJUBLJANA","NEPRAVILNO")</f>
        <v>LJUBLJANA</v>
      </c>
      <c r="E18" s="77"/>
      <c r="F18" s="77"/>
      <c r="G18" s="77"/>
      <c r="H18" s="77"/>
      <c r="I18" s="77"/>
      <c r="J18" s="78" t="s">
        <v>93</v>
      </c>
      <c r="K18" s="79"/>
      <c r="L18" s="79"/>
      <c r="M18" s="80"/>
      <c r="N18" s="49" t="s">
        <v>93</v>
      </c>
      <c r="O18" s="50"/>
      <c r="P18" s="50"/>
      <c r="Q18" s="38"/>
    </row>
    <row r="19" spans="1:17" ht="33.75" x14ac:dyDescent="0.5">
      <c r="A19" s="44" t="s">
        <v>38</v>
      </c>
      <c r="B19" s="45" t="str">
        <f>IF(J19=N19,"U","X")</f>
        <v>U</v>
      </c>
      <c r="C19" s="1" t="s">
        <v>94</v>
      </c>
      <c r="D19" s="76" t="str">
        <f>IF(J19=N19,"UNIFORMA","NEPRAVILNO")</f>
        <v>UNIFORMA</v>
      </c>
      <c r="E19" s="77"/>
      <c r="F19" s="77"/>
      <c r="G19" s="77"/>
      <c r="H19" s="77"/>
      <c r="I19" s="77"/>
      <c r="J19" s="78" t="s">
        <v>95</v>
      </c>
      <c r="K19" s="79"/>
      <c r="L19" s="79"/>
      <c r="M19" s="80"/>
      <c r="N19" s="49" t="s">
        <v>95</v>
      </c>
      <c r="O19" s="50"/>
      <c r="P19" s="50"/>
      <c r="Q19" s="38"/>
    </row>
    <row r="20" spans="1:17" ht="33.75" x14ac:dyDescent="0.5">
      <c r="A20" s="44" t="s">
        <v>41</v>
      </c>
      <c r="B20" s="45" t="str">
        <f>IF(J20=N20,"S","X")</f>
        <v>S</v>
      </c>
      <c r="C20" s="1" t="s">
        <v>96</v>
      </c>
      <c r="D20" s="76" t="str">
        <f>IF(J20=N20,"SAVA","NEPRAVILNO")</f>
        <v>SAVA</v>
      </c>
      <c r="E20" s="77"/>
      <c r="F20" s="77"/>
      <c r="G20" s="77"/>
      <c r="H20" s="77"/>
      <c r="I20" s="77"/>
      <c r="J20" s="78" t="s">
        <v>50</v>
      </c>
      <c r="K20" s="79"/>
      <c r="L20" s="79"/>
      <c r="M20" s="80"/>
      <c r="N20" s="49" t="s">
        <v>50</v>
      </c>
      <c r="O20" s="50"/>
      <c r="P20" s="50"/>
      <c r="Q20" s="38"/>
    </row>
    <row r="21" spans="1:17" ht="33.75" x14ac:dyDescent="0.5">
      <c r="A21" s="44" t="s">
        <v>70</v>
      </c>
      <c r="B21" s="45" t="str">
        <f>IF(J21=N21,"J","X")</f>
        <v>J</v>
      </c>
      <c r="C21" s="1" t="s">
        <v>97</v>
      </c>
      <c r="D21" s="76" t="str">
        <f>IF(J21=N21,"JEZERO","NEPRAVILNO")</f>
        <v>JEZERO</v>
      </c>
      <c r="E21" s="77"/>
      <c r="F21" s="77"/>
      <c r="G21" s="77"/>
      <c r="H21" s="77"/>
      <c r="I21" s="77"/>
      <c r="J21" s="78" t="s">
        <v>98</v>
      </c>
      <c r="K21" s="79"/>
      <c r="L21" s="79"/>
      <c r="M21" s="80"/>
      <c r="N21" s="49" t="s">
        <v>98</v>
      </c>
      <c r="O21" s="50"/>
      <c r="P21" s="50"/>
      <c r="Q21" s="38"/>
    </row>
    <row r="22" spans="1:17" ht="33.75" x14ac:dyDescent="0.5">
      <c r="A22" s="44" t="s">
        <v>34</v>
      </c>
      <c r="B22" s="45" t="str">
        <f>IF(J22=N22,"P","X")</f>
        <v>P</v>
      </c>
      <c r="C22" s="1" t="s">
        <v>100</v>
      </c>
      <c r="D22" s="76" t="str">
        <f>IF(J22=N22,"PARIZ","NEPRAVILNO")</f>
        <v>PARIZ</v>
      </c>
      <c r="E22" s="77"/>
      <c r="F22" s="77"/>
      <c r="G22" s="77"/>
      <c r="H22" s="77"/>
      <c r="I22" s="77"/>
      <c r="J22" s="78" t="s">
        <v>99</v>
      </c>
      <c r="K22" s="79"/>
      <c r="L22" s="79"/>
      <c r="M22" s="80"/>
      <c r="N22" s="49" t="s">
        <v>99</v>
      </c>
      <c r="O22" s="50"/>
      <c r="P22" s="50"/>
      <c r="Q22" s="38"/>
    </row>
    <row r="23" spans="1:17" ht="33.75" x14ac:dyDescent="0.5">
      <c r="A23" s="44" t="s">
        <v>44</v>
      </c>
      <c r="B23" s="45" t="str">
        <f>IF(J23=N23,"R","X")</f>
        <v>R</v>
      </c>
      <c r="C23" s="1" t="s">
        <v>101</v>
      </c>
      <c r="D23" s="76" t="str">
        <f>IF(J23=N23,"REKA","NEPRAVILNO")</f>
        <v>REKA</v>
      </c>
      <c r="E23" s="77"/>
      <c r="F23" s="77"/>
      <c r="G23" s="77"/>
      <c r="H23" s="77"/>
      <c r="I23" s="77"/>
      <c r="J23" s="78" t="s">
        <v>102</v>
      </c>
      <c r="K23" s="79"/>
      <c r="L23" s="79"/>
      <c r="M23" s="80"/>
      <c r="N23" s="49" t="s">
        <v>102</v>
      </c>
      <c r="O23" s="50"/>
      <c r="P23" s="50"/>
      <c r="Q23" s="38"/>
    </row>
    <row r="24" spans="1:17" x14ac:dyDescent="0.25">
      <c r="A24" s="38"/>
    </row>
  </sheetData>
  <mergeCells count="35">
    <mergeCell ref="D22:I22"/>
    <mergeCell ref="J22:M22"/>
    <mergeCell ref="D23:I23"/>
    <mergeCell ref="J23:M23"/>
    <mergeCell ref="D20:I20"/>
    <mergeCell ref="J20:M20"/>
    <mergeCell ref="D21:I21"/>
    <mergeCell ref="J21:M21"/>
    <mergeCell ref="D16:I16"/>
    <mergeCell ref="J16:M16"/>
    <mergeCell ref="D17:I17"/>
    <mergeCell ref="J17:M17"/>
    <mergeCell ref="D18:I18"/>
    <mergeCell ref="J18:M18"/>
    <mergeCell ref="D19:I19"/>
    <mergeCell ref="J19:M19"/>
    <mergeCell ref="D9:I9"/>
    <mergeCell ref="J9:M9"/>
    <mergeCell ref="D15:I15"/>
    <mergeCell ref="J15:M15"/>
    <mergeCell ref="D10:I10"/>
    <mergeCell ref="J10:M10"/>
    <mergeCell ref="D11:I11"/>
    <mergeCell ref="J11:M11"/>
    <mergeCell ref="D12:I12"/>
    <mergeCell ref="J12:M12"/>
    <mergeCell ref="D13:I13"/>
    <mergeCell ref="J13:M13"/>
    <mergeCell ref="D14:I14"/>
    <mergeCell ref="J14:M14"/>
    <mergeCell ref="A6:X6"/>
    <mergeCell ref="D7:I7"/>
    <mergeCell ref="J7:M7"/>
    <mergeCell ref="D8:I8"/>
    <mergeCell ref="J8:M8"/>
  </mergeCells>
  <conditionalFormatting sqref="A1">
    <cfRule type="cellIs" dxfId="179" priority="328" operator="notEqual">
      <formula>"Z"</formula>
    </cfRule>
  </conditionalFormatting>
  <conditionalFormatting sqref="B1">
    <cfRule type="cellIs" dxfId="178" priority="327" operator="notEqual">
      <formula>"A"</formula>
    </cfRule>
  </conditionalFormatting>
  <conditionalFormatting sqref="C1">
    <cfRule type="cellIs" dxfId="177" priority="326" operator="notEqual">
      <formula>"S"</formula>
    </cfRule>
  </conditionalFormatting>
  <conditionalFormatting sqref="D1">
    <cfRule type="cellIs" dxfId="176" priority="325" operator="notEqual">
      <formula>"T"</formula>
    </cfRule>
  </conditionalFormatting>
  <conditionalFormatting sqref="E1">
    <cfRule type="cellIs" dxfId="175" priority="324" operator="notEqual">
      <formula>"O"</formula>
    </cfRule>
  </conditionalFormatting>
  <conditionalFormatting sqref="F1">
    <cfRule type="cellIs" dxfId="174" priority="323" operator="notEqual">
      <formula>"P"</formula>
    </cfRule>
  </conditionalFormatting>
  <conditionalFormatting sqref="G1">
    <cfRule type="cellIs" dxfId="173" priority="322" operator="notEqual">
      <formula>"N"</formula>
    </cfRule>
  </conditionalFormatting>
  <conditionalFormatting sqref="H1">
    <cfRule type="cellIs" dxfId="172" priority="321" operator="notEqual">
      <formula>"I"</formula>
    </cfRule>
  </conditionalFormatting>
  <conditionalFormatting sqref="I1">
    <cfRule type="cellIs" dxfId="171" priority="320" operator="notEqual">
      <formula>"K"</formula>
    </cfRule>
  </conditionalFormatting>
  <conditionalFormatting sqref="J1">
    <cfRule type="cellIs" dxfId="170" priority="319" operator="notEqual">
      <formula>"I"</formula>
    </cfRule>
  </conditionalFormatting>
  <conditionalFormatting sqref="K1">
    <cfRule type="cellIs" dxfId="169" priority="318" operator="notEqual">
      <formula>"A"</formula>
    </cfRule>
  </conditionalFormatting>
  <conditionalFormatting sqref="L1">
    <cfRule type="cellIs" dxfId="168" priority="317" operator="notEqual">
      <formula>"A"</formula>
    </cfRule>
  </conditionalFormatting>
  <conditionalFormatting sqref="M1">
    <cfRule type="cellIs" dxfId="167" priority="316" operator="notEqual">
      <formula>"A"</formula>
    </cfRule>
  </conditionalFormatting>
  <conditionalFormatting sqref="N1">
    <cfRule type="cellIs" dxfId="166" priority="315" operator="notEqual">
      <formula>"A"</formula>
    </cfRule>
  </conditionalFormatting>
  <conditionalFormatting sqref="O1">
    <cfRule type="cellIs" dxfId="165" priority="314" operator="notEqual">
      <formula>"A"</formula>
    </cfRule>
  </conditionalFormatting>
  <conditionalFormatting sqref="P1">
    <cfRule type="cellIs" dxfId="164" priority="313" operator="notEqual">
      <formula>"A"</formula>
    </cfRule>
  </conditionalFormatting>
  <conditionalFormatting sqref="Q1">
    <cfRule type="cellIs" dxfId="163" priority="312" operator="notEqual">
      <formula>"A"</formula>
    </cfRule>
  </conditionalFormatting>
  <conditionalFormatting sqref="R1">
    <cfRule type="cellIs" dxfId="162" priority="311" operator="notEqual">
      <formula>"A"</formula>
    </cfRule>
  </conditionalFormatting>
  <conditionalFormatting sqref="A2">
    <cfRule type="cellIs" dxfId="161" priority="310" operator="notEqual">
      <formula>"N"</formula>
    </cfRule>
  </conditionalFormatting>
  <conditionalFormatting sqref="B2">
    <cfRule type="cellIs" dxfId="160" priority="309" operator="notEqual">
      <formula>"A"</formula>
    </cfRule>
  </conditionalFormatting>
  <conditionalFormatting sqref="C2">
    <cfRule type="cellIs" dxfId="159" priority="308" operator="notEqual">
      <formula>"K"</formula>
    </cfRule>
  </conditionalFormatting>
  <conditionalFormatting sqref="D2">
    <cfRule type="cellIs" dxfId="158" priority="307" operator="notEqual">
      <formula>"U"</formula>
    </cfRule>
  </conditionalFormatting>
  <conditionalFormatting sqref="E2">
    <cfRule type="cellIs" dxfId="157" priority="306" operator="notEqual">
      <formula>"P"</formula>
    </cfRule>
  </conditionalFormatting>
  <conditionalFormatting sqref="F2">
    <cfRule type="cellIs" dxfId="156" priority="305" operator="notEqual">
      <formula>"A"</formula>
    </cfRule>
  </conditionalFormatting>
  <conditionalFormatting sqref="G2">
    <cfRule type="cellIs" dxfId="155" priority="304" operator="notEqual">
      <formula>"A"</formula>
    </cfRule>
  </conditionalFormatting>
  <conditionalFormatting sqref="H2">
    <cfRule type="cellIs" dxfId="154" priority="303" operator="notEqual">
      <formula>"A"</formula>
    </cfRule>
  </conditionalFormatting>
  <conditionalFormatting sqref="I2">
    <cfRule type="cellIs" dxfId="153" priority="302" operator="notEqual">
      <formula>"A"</formula>
    </cfRule>
  </conditionalFormatting>
  <conditionalFormatting sqref="J2">
    <cfRule type="cellIs" dxfId="152" priority="301" operator="notEqual">
      <formula>"A"</formula>
    </cfRule>
  </conditionalFormatting>
  <conditionalFormatting sqref="K2">
    <cfRule type="cellIs" dxfId="151" priority="300" operator="notEqual">
      <formula>"A"</formula>
    </cfRule>
  </conditionalFormatting>
  <conditionalFormatting sqref="L2">
    <cfRule type="cellIs" dxfId="150" priority="299" operator="notEqual">
      <formula>"A"</formula>
    </cfRule>
  </conditionalFormatting>
  <conditionalFormatting sqref="M2">
    <cfRule type="cellIs" dxfId="149" priority="298" operator="notEqual">
      <formula>"A"</formula>
    </cfRule>
  </conditionalFormatting>
  <conditionalFormatting sqref="N2">
    <cfRule type="cellIs" dxfId="148" priority="297" operator="notEqual">
      <formula>"A"</formula>
    </cfRule>
  </conditionalFormatting>
  <conditionalFormatting sqref="O2">
    <cfRule type="cellIs" dxfId="147" priority="296" operator="notEqual">
      <formula>"A"</formula>
    </cfRule>
  </conditionalFormatting>
  <conditionalFormatting sqref="P2">
    <cfRule type="cellIs" dxfId="146" priority="295" operator="notEqual">
      <formula>"A"</formula>
    </cfRule>
  </conditionalFormatting>
  <conditionalFormatting sqref="Q2">
    <cfRule type="cellIs" dxfId="145" priority="294" operator="notEqual">
      <formula>"A"</formula>
    </cfRule>
  </conditionalFormatting>
  <conditionalFormatting sqref="R2">
    <cfRule type="cellIs" dxfId="144" priority="293" operator="notEqual">
      <formula>"A"</formula>
    </cfRule>
  </conditionalFormatting>
  <conditionalFormatting sqref="B3">
    <cfRule type="cellIs" dxfId="143" priority="292" operator="notEqual">
      <formula>"G"</formula>
    </cfRule>
  </conditionalFormatting>
  <conditionalFormatting sqref="C3">
    <cfRule type="cellIs" dxfId="142" priority="291" operator="notEqual">
      <formula>"L"</formula>
    </cfRule>
  </conditionalFormatting>
  <conditionalFormatting sqref="D3">
    <cfRule type="cellIs" dxfId="141" priority="290" operator="notEqual">
      <formula>"A"</formula>
    </cfRule>
  </conditionalFormatting>
  <conditionalFormatting sqref="E3">
    <cfRule type="cellIs" dxfId="140" priority="289" operator="notEqual">
      <formula>"Š"</formula>
    </cfRule>
  </conditionalFormatting>
  <conditionalFormatting sqref="F3">
    <cfRule type="cellIs" dxfId="139" priority="288" operator="notEqual">
      <formula>"E"</formula>
    </cfRule>
  </conditionalFormatting>
  <conditionalFormatting sqref="G3">
    <cfRule type="cellIs" dxfId="138" priority="287" operator="notEqual">
      <formula>"V"</formula>
    </cfRule>
  </conditionalFormatting>
  <conditionalFormatting sqref="H3">
    <cfRule type="cellIs" dxfId="137" priority="286" operator="notEqual">
      <formula>"A"</formula>
    </cfRule>
  </conditionalFormatting>
  <conditionalFormatting sqref="I3">
    <cfRule type="cellIs" dxfId="136" priority="285" operator="notEqual">
      <formula>"N"</formula>
    </cfRule>
  </conditionalFormatting>
  <conditionalFormatting sqref="J3">
    <cfRule type="cellIs" dxfId="135" priority="284" operator="notEqual">
      <formula>"J"</formula>
    </cfRule>
  </conditionalFormatting>
  <conditionalFormatting sqref="K3">
    <cfRule type="cellIs" dxfId="134" priority="283" operator="notEqual">
      <formula>"E"</formula>
    </cfRule>
  </conditionalFormatting>
  <conditionalFormatting sqref="L3">
    <cfRule type="cellIs" dxfId="133" priority="282" operator="notEqual">
      <formula>"A"</formula>
    </cfRule>
  </conditionalFormatting>
  <conditionalFormatting sqref="M3">
    <cfRule type="cellIs" dxfId="132" priority="281" operator="notEqual">
      <formula>"A"</formula>
    </cfRule>
  </conditionalFormatting>
  <conditionalFormatting sqref="N3">
    <cfRule type="cellIs" dxfId="131" priority="280" operator="notEqual">
      <formula>"A"</formula>
    </cfRule>
  </conditionalFormatting>
  <conditionalFormatting sqref="O3">
    <cfRule type="cellIs" dxfId="130" priority="279" operator="notEqual">
      <formula>"A"</formula>
    </cfRule>
  </conditionalFormatting>
  <conditionalFormatting sqref="P3">
    <cfRule type="cellIs" dxfId="129" priority="278" operator="notEqual">
      <formula>"A"</formula>
    </cfRule>
  </conditionalFormatting>
  <conditionalFormatting sqref="Q3">
    <cfRule type="cellIs" dxfId="128" priority="277" operator="notEqual">
      <formula>"A"</formula>
    </cfRule>
  </conditionalFormatting>
  <conditionalFormatting sqref="R3">
    <cfRule type="cellIs" dxfId="127" priority="276" operator="notEqual">
      <formula>"A"</formula>
    </cfRule>
  </conditionalFormatting>
  <conditionalFormatting sqref="A3">
    <cfRule type="cellIs" dxfId="126" priority="275" operator="notEqual">
      <formula>"O"</formula>
    </cfRule>
  </conditionalFormatting>
  <conditionalFormatting sqref="B4">
    <cfRule type="cellIs" dxfId="125" priority="274" operator="notEqual">
      <formula>"S"</formula>
    </cfRule>
  </conditionalFormatting>
  <conditionalFormatting sqref="C4">
    <cfRule type="cellIs" dxfId="124" priority="273" operator="notEqual">
      <formula>"K"</formula>
    </cfRule>
  </conditionalFormatting>
  <conditionalFormatting sqref="D4">
    <cfRule type="cellIs" dxfId="123" priority="272" operator="notEqual">
      <formula>"L"</formula>
    </cfRule>
  </conditionalFormatting>
  <conditionalFormatting sqref="E4">
    <cfRule type="cellIs" dxfId="122" priority="271" operator="notEqual">
      <formula>"A"</formula>
    </cfRule>
  </conditionalFormatting>
  <conditionalFormatting sqref="F4">
    <cfRule type="cellIs" dxfId="121" priority="270" operator="notEqual">
      <formula>"J"</formula>
    </cfRule>
  </conditionalFormatting>
  <conditionalFormatting sqref="G4">
    <cfRule type="cellIs" dxfId="120" priority="269" operator="notEqual">
      <formula>"E"</formula>
    </cfRule>
  </conditionalFormatting>
  <conditionalFormatting sqref="H4">
    <cfRule type="cellIs" dxfId="119" priority="268" operator="notEqual">
      <formula>"N"</formula>
    </cfRule>
  </conditionalFormatting>
  <conditionalFormatting sqref="I4">
    <cfRule type="cellIs" dxfId="118" priority="267" operator="notEqual">
      <formula>"O"</formula>
    </cfRule>
  </conditionalFormatting>
  <conditionalFormatting sqref="J4">
    <cfRule type="cellIs" dxfId="117" priority="266" operator="notEqual">
      <formula>"S"</formula>
    </cfRule>
  </conditionalFormatting>
  <conditionalFormatting sqref="K4">
    <cfRule type="cellIs" dxfId="116" priority="265" operator="notEqual">
      <formula>"T"</formula>
    </cfRule>
  </conditionalFormatting>
  <conditionalFormatting sqref="L4">
    <cfRule type="cellIs" dxfId="115" priority="264" operator="notEqual">
      <formula>"A"</formula>
    </cfRule>
  </conditionalFormatting>
  <conditionalFormatting sqref="M4">
    <cfRule type="cellIs" dxfId="114" priority="263" operator="notEqual">
      <formula>"A"</formula>
    </cfRule>
  </conditionalFormatting>
  <conditionalFormatting sqref="N4">
    <cfRule type="cellIs" dxfId="113" priority="262" operator="notEqual">
      <formula>"A"</formula>
    </cfRule>
  </conditionalFormatting>
  <conditionalFormatting sqref="O4">
    <cfRule type="cellIs" dxfId="112" priority="261" operator="notEqual">
      <formula>"A"</formula>
    </cfRule>
  </conditionalFormatting>
  <conditionalFormatting sqref="P4">
    <cfRule type="cellIs" dxfId="111" priority="260" operator="notEqual">
      <formula>"A"</formula>
    </cfRule>
  </conditionalFormatting>
  <conditionalFormatting sqref="Q4">
    <cfRule type="cellIs" dxfId="110" priority="259" operator="notEqual">
      <formula>"A"</formula>
    </cfRule>
  </conditionalFormatting>
  <conditionalFormatting sqref="R4">
    <cfRule type="cellIs" dxfId="109" priority="258" operator="notEqual">
      <formula>"A"</formula>
    </cfRule>
  </conditionalFormatting>
  <conditionalFormatting sqref="B5">
    <cfRule type="cellIs" dxfId="108" priority="257" operator="notEqual">
      <formula>"R"</formula>
    </cfRule>
  </conditionalFormatting>
  <conditionalFormatting sqref="C5">
    <cfRule type="cellIs" dxfId="107" priority="256" operator="notEqual">
      <formula>"O"</formula>
    </cfRule>
  </conditionalFormatting>
  <conditionalFormatting sqref="D5">
    <cfRule type="cellIs" dxfId="106" priority="255" operator="notEqual">
      <formula>"D"</formula>
    </cfRule>
  </conditionalFormatting>
  <conditionalFormatting sqref="E5">
    <cfRule type="cellIs" dxfId="105" priority="254" operator="notEqual">
      <formula>"A"</formula>
    </cfRule>
  </conditionalFormatting>
  <conditionalFormatting sqref="F5">
    <cfRule type="cellIs" dxfId="104" priority="253" operator="notEqual">
      <formula>"J"</formula>
    </cfRule>
  </conditionalFormatting>
  <conditionalFormatting sqref="G5">
    <cfRule type="cellIs" dxfId="103" priority="252" operator="notEqual">
      <formula>"N"</formula>
    </cfRule>
  </conditionalFormatting>
  <conditionalFormatting sqref="H5">
    <cfRule type="cellIs" dxfId="102" priority="251" operator="notEqual">
      <formula>"I"</formula>
    </cfRule>
  </conditionalFormatting>
  <conditionalFormatting sqref="I5">
    <cfRule type="cellIs" dxfId="101" priority="250" operator="notEqual">
      <formula>"R"</formula>
    </cfRule>
  </conditionalFormatting>
  <conditionalFormatting sqref="J5">
    <cfRule type="cellIs" dxfId="100" priority="249" operator="notEqual">
      <formula>"A"</formula>
    </cfRule>
  </conditionalFormatting>
  <conditionalFormatting sqref="K5">
    <cfRule type="cellIs" dxfId="99" priority="248" operator="notEqual">
      <formula>"Z"</formula>
    </cfRule>
  </conditionalFormatting>
  <conditionalFormatting sqref="L5">
    <cfRule type="cellIs" dxfId="98" priority="247" operator="notEqual">
      <formula>"G"</formula>
    </cfRule>
  </conditionalFormatting>
  <conditionalFormatting sqref="M5">
    <cfRule type="cellIs" dxfId="97" priority="246" operator="notEqual">
      <formula>"O"</formula>
    </cfRule>
  </conditionalFormatting>
  <conditionalFormatting sqref="N5">
    <cfRule type="cellIs" dxfId="96" priority="245" operator="notEqual">
      <formula>"V"</formula>
    </cfRule>
  </conditionalFormatting>
  <conditionalFormatting sqref="O5">
    <cfRule type="cellIs" dxfId="95" priority="244" operator="notEqual">
      <formula>"O"</formula>
    </cfRule>
  </conditionalFormatting>
  <conditionalFormatting sqref="P5">
    <cfRule type="cellIs" dxfId="94" priority="243" operator="notEqual">
      <formula>"R"</formula>
    </cfRule>
  </conditionalFormatting>
  <conditionalFormatting sqref="Q5">
    <cfRule type="cellIs" dxfId="93" priority="242" operator="notEqual">
      <formula>"I"</formula>
    </cfRule>
  </conditionalFormatting>
  <conditionalFormatting sqref="R5">
    <cfRule type="cellIs" dxfId="92" priority="241" operator="notEqual">
      <formula>"A"</formula>
    </cfRule>
  </conditionalFormatting>
  <conditionalFormatting sqref="A4">
    <cfRule type="cellIs" dxfId="91" priority="240" operator="notEqual">
      <formula>"U"</formula>
    </cfRule>
  </conditionalFormatting>
  <conditionalFormatting sqref="A5">
    <cfRule type="cellIs" dxfId="90" priority="239" operator="notEqual">
      <formula>"P"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</sheetPr>
  <dimension ref="A1:EV24"/>
  <sheetViews>
    <sheetView zoomScale="50" zoomScaleNormal="50" workbookViewId="0">
      <selection activeCell="AA12" sqref="AA12"/>
    </sheetView>
  </sheetViews>
  <sheetFormatPr defaultColWidth="8.85546875" defaultRowHeight="15" x14ac:dyDescent="0.25"/>
  <cols>
    <col min="1" max="1" width="10.7109375" style="35" customWidth="1"/>
    <col min="2" max="2" width="8.85546875" style="35"/>
    <col min="3" max="3" width="9.5703125" style="35" customWidth="1"/>
    <col min="4" max="4" width="8.85546875" style="35"/>
    <col min="5" max="5" width="10.7109375" style="35" customWidth="1"/>
    <col min="6" max="16384" width="8.85546875" style="35"/>
  </cols>
  <sheetData>
    <row r="1" spans="1:152" ht="40.9" customHeight="1" x14ac:dyDescent="0.5">
      <c r="A1" s="40" t="str">
        <f>IF(A7=B7,"Z","X")</f>
        <v>X</v>
      </c>
      <c r="B1" s="40" t="str">
        <f>IF(A8=B8,"A","X")</f>
        <v>X</v>
      </c>
      <c r="C1" s="43" t="s">
        <v>40</v>
      </c>
      <c r="D1" s="43" t="s">
        <v>40</v>
      </c>
      <c r="E1" s="40" t="str">
        <f>IF(J10=N10,"O","X")</f>
        <v>X</v>
      </c>
      <c r="F1" s="43" t="s">
        <v>40</v>
      </c>
      <c r="G1" s="40" t="str">
        <f>IF(A11=B11,"N","X")</f>
        <v>X</v>
      </c>
      <c r="H1" s="40" t="str">
        <f>IF(A9=B9,"I","X")</f>
        <v>X</v>
      </c>
      <c r="I1" s="43" t="s">
        <v>40</v>
      </c>
      <c r="J1" s="43" t="str">
        <f>IF(A9=B9,"I","X")</f>
        <v>X</v>
      </c>
      <c r="K1" s="42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</row>
    <row r="2" spans="1:152" ht="40.9" customHeight="1" x14ac:dyDescent="0.5">
      <c r="A2" s="40" t="str">
        <f>IF(A8=B8,"N","X")</f>
        <v>X</v>
      </c>
      <c r="B2" s="43" t="str">
        <f>IF(A8=B8,"A","X")</f>
        <v>X</v>
      </c>
      <c r="C2" s="40" t="str">
        <f>IF(A13=B13,"K","X")</f>
        <v>X</v>
      </c>
      <c r="D2" s="46" t="s">
        <v>40</v>
      </c>
      <c r="E2" s="46" t="s">
        <v>40</v>
      </c>
      <c r="F2" s="42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</row>
    <row r="3" spans="1:152" ht="40.9" customHeight="1" x14ac:dyDescent="0.5">
      <c r="A3" s="40" t="str">
        <f>IF(A9=B9,"O","X")</f>
        <v>X</v>
      </c>
      <c r="B3" s="40" t="str">
        <f>IF(A17=B17,"G","X")</f>
        <v>X</v>
      </c>
      <c r="C3" s="40" t="str">
        <f>IF(A18=B18,"L","X")</f>
        <v>X</v>
      </c>
      <c r="D3" s="43" t="str">
        <f>IF(A8=B8,"A","X")</f>
        <v>X</v>
      </c>
      <c r="E3" s="40" t="str">
        <f>IF(A15=B15,"Š","X")</f>
        <v>X</v>
      </c>
      <c r="F3" s="40" t="str">
        <f>IF(A16=B16,"E","X")</f>
        <v>X</v>
      </c>
      <c r="G3" s="43" t="s">
        <v>40</v>
      </c>
      <c r="H3" s="43" t="str">
        <f>IF(A8=B8,"A","X")</f>
        <v>X</v>
      </c>
      <c r="I3" s="43" t="str">
        <f>IF(A11=B11,"N","X")</f>
        <v>X</v>
      </c>
      <c r="J3" s="43" t="s">
        <v>40</v>
      </c>
      <c r="K3" s="43" t="str">
        <f>IF(A16=B16,"E","X")</f>
        <v>X</v>
      </c>
      <c r="L3" s="42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</row>
    <row r="4" spans="1:152" ht="40.9" customHeight="1" x14ac:dyDescent="0.5">
      <c r="A4" s="40" t="str">
        <f>IF(A19=B19,"U","X")</f>
        <v>X</v>
      </c>
      <c r="B4" s="40" t="str">
        <f>IF(A20=B20,"S","X")</f>
        <v>X</v>
      </c>
      <c r="C4" s="43" t="s">
        <v>40</v>
      </c>
      <c r="D4" s="43" t="str">
        <f>IF(A18=B18,"L","X")</f>
        <v>X</v>
      </c>
      <c r="E4" s="43" t="str">
        <f>IF(A8=B8,"A","X")</f>
        <v>X</v>
      </c>
      <c r="F4" s="40" t="str">
        <f>IF(A21=B21,"J","X")</f>
        <v>X</v>
      </c>
      <c r="G4" s="43" t="str">
        <f>IF(A16=B16,"E","X")</f>
        <v>X</v>
      </c>
      <c r="H4" s="43" t="str">
        <f>IF(A11=B11,"N","X")</f>
        <v>X</v>
      </c>
      <c r="I4" s="43" t="str">
        <f>IF(J10=N10,"O","X")</f>
        <v>X</v>
      </c>
      <c r="J4" s="43" t="str">
        <f>IF(A20=B20,"S","X")</f>
        <v>X</v>
      </c>
      <c r="K4" s="43" t="s">
        <v>40</v>
      </c>
      <c r="L4" s="42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</row>
    <row r="5" spans="1:152" ht="40.9" customHeight="1" x14ac:dyDescent="0.5">
      <c r="A5" s="40" t="str">
        <f>IF(A11=B11,"P","X")</f>
        <v>X</v>
      </c>
      <c r="B5" s="40" t="str">
        <f>IF(A23=B23,"R","X")</f>
        <v>X</v>
      </c>
      <c r="C5" s="43" t="str">
        <f>IF(J10=N10,"O","X")</f>
        <v>X</v>
      </c>
      <c r="D5" s="43" t="s">
        <v>40</v>
      </c>
      <c r="E5" s="43" t="str">
        <f>IF(A8=B8,"A","X")</f>
        <v>X</v>
      </c>
      <c r="F5" s="43" t="str">
        <f>IF(A21=B21,"J","X")</f>
        <v>X</v>
      </c>
      <c r="G5" s="43" t="str">
        <f>IF(A11=B11,"N","X")</f>
        <v>X</v>
      </c>
      <c r="H5" s="47" t="str">
        <f>IF(A9=B9,"I","X")</f>
        <v>X</v>
      </c>
      <c r="I5" s="48" t="str">
        <f>IF(A23=B23,"R","X")</f>
        <v>X</v>
      </c>
      <c r="J5" s="43" t="str">
        <f>IF(A8=B8,"A","X")</f>
        <v>X</v>
      </c>
      <c r="K5" s="43" t="s">
        <v>40</v>
      </c>
      <c r="L5" s="43" t="str">
        <f>IF(A17=B17,"G","X")</f>
        <v>X</v>
      </c>
      <c r="M5" s="43" t="str">
        <f>IF(J10=N10,"O","X")</f>
        <v>X</v>
      </c>
      <c r="N5" s="43" t="s">
        <v>40</v>
      </c>
      <c r="O5" s="43" t="str">
        <f>IF(J10=N10,"O","X")</f>
        <v>X</v>
      </c>
      <c r="P5" s="43" t="str">
        <f>IF(A23=B23,"R","X")</f>
        <v>X</v>
      </c>
      <c r="Q5" s="43" t="str">
        <f>IF(A9=B9,"I","X")</f>
        <v>X</v>
      </c>
      <c r="R5" s="42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</row>
    <row r="6" spans="1:152" ht="40.9" customHeight="1" x14ac:dyDescent="0.5">
      <c r="A6" s="81" t="s">
        <v>81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</row>
    <row r="7" spans="1:152" ht="40.9" customHeight="1" x14ac:dyDescent="0.5">
      <c r="A7" s="44" t="s">
        <v>32</v>
      </c>
      <c r="B7" s="45" t="str">
        <f>IF(J7=N7,"Z","X")</f>
        <v>X</v>
      </c>
      <c r="C7" s="1" t="s">
        <v>73</v>
      </c>
      <c r="D7" s="76" t="str">
        <f>IF(J7=N7,"ZAGREB","NEPRAVILNO")</f>
        <v>NEPRAVILNO</v>
      </c>
      <c r="E7" s="77"/>
      <c r="F7" s="77"/>
      <c r="G7" s="77"/>
      <c r="H7" s="77"/>
      <c r="I7" s="77"/>
      <c r="J7" s="78"/>
      <c r="K7" s="79"/>
      <c r="L7" s="79"/>
      <c r="M7" s="80"/>
      <c r="N7" s="49" t="s">
        <v>71</v>
      </c>
      <c r="O7" s="49"/>
      <c r="P7" s="50"/>
      <c r="Q7" s="38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</row>
    <row r="8" spans="1:152" ht="40.9" customHeight="1" x14ac:dyDescent="0.5">
      <c r="A8" s="44" t="s">
        <v>33</v>
      </c>
      <c r="B8" s="45" t="str">
        <f>IF(J8=N8,"A","X")</f>
        <v>X</v>
      </c>
      <c r="C8" s="1" t="s">
        <v>74</v>
      </c>
      <c r="D8" s="76" t="str">
        <f>IF(J8=N8,"ANAKONDA","NEPRAVILNO")</f>
        <v>NEPRAVILNO</v>
      </c>
      <c r="E8" s="77"/>
      <c r="F8" s="77"/>
      <c r="G8" s="77"/>
      <c r="H8" s="77"/>
      <c r="I8" s="77"/>
      <c r="J8" s="78"/>
      <c r="K8" s="79"/>
      <c r="L8" s="79"/>
      <c r="M8" s="80"/>
      <c r="N8" s="49" t="s">
        <v>49</v>
      </c>
      <c r="O8" s="49" t="s">
        <v>33</v>
      </c>
      <c r="P8" s="50"/>
      <c r="Q8" s="38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</row>
    <row r="9" spans="1:152" ht="33.75" x14ac:dyDescent="0.5">
      <c r="A9" s="44" t="s">
        <v>67</v>
      </c>
      <c r="B9" s="45" t="str">
        <f>IF(J9=N9,"I","X")</f>
        <v>X</v>
      </c>
      <c r="C9" s="1" t="s">
        <v>75</v>
      </c>
      <c r="D9" s="76" t="str">
        <f>IF(J9=N9,"IZDELEK","NEPRAVILNO")</f>
        <v>NEPRAVILNO</v>
      </c>
      <c r="E9" s="77"/>
      <c r="F9" s="77"/>
      <c r="G9" s="77"/>
      <c r="H9" s="77"/>
      <c r="I9" s="77"/>
      <c r="J9" s="78"/>
      <c r="K9" s="79"/>
      <c r="L9" s="79"/>
      <c r="M9" s="80"/>
      <c r="N9" s="49" t="s">
        <v>76</v>
      </c>
      <c r="O9" s="49"/>
      <c r="P9" s="50"/>
      <c r="Q9" s="38"/>
    </row>
    <row r="10" spans="1:152" ht="33.75" x14ac:dyDescent="0.5">
      <c r="A10" s="44" t="s">
        <v>35</v>
      </c>
      <c r="B10" s="45" t="str">
        <f>IF(J10=N10,"O","X")</f>
        <v>X</v>
      </c>
      <c r="C10" s="1" t="s">
        <v>77</v>
      </c>
      <c r="D10" s="76" t="str">
        <f>IF(J10=N10,"ORANŽNA","NEPRAVILNO")</f>
        <v>NEPRAVILNO</v>
      </c>
      <c r="E10" s="77"/>
      <c r="F10" s="77"/>
      <c r="G10" s="77"/>
      <c r="H10" s="77"/>
      <c r="I10" s="77"/>
      <c r="J10" s="78"/>
      <c r="K10" s="79"/>
      <c r="L10" s="79"/>
      <c r="M10" s="80"/>
      <c r="N10" s="52" t="s">
        <v>78</v>
      </c>
      <c r="O10" s="51"/>
      <c r="P10" s="50"/>
      <c r="Q10" s="38"/>
    </row>
    <row r="11" spans="1:152" ht="33.75" x14ac:dyDescent="0.5">
      <c r="A11" s="44" t="s">
        <v>36</v>
      </c>
      <c r="B11" s="45" t="str">
        <f>IF(J11=N11,"N","X")</f>
        <v>X</v>
      </c>
      <c r="C11" s="1" t="s">
        <v>79</v>
      </c>
      <c r="D11" s="76" t="str">
        <f>IF(J11=N11,"NAKLO","NEPRAVILNO")</f>
        <v>NEPRAVILNO</v>
      </c>
      <c r="E11" s="77"/>
      <c r="F11" s="77"/>
      <c r="G11" s="77"/>
      <c r="H11" s="77"/>
      <c r="I11" s="77"/>
      <c r="J11" s="78"/>
      <c r="K11" s="79"/>
      <c r="L11" s="79"/>
      <c r="M11" s="80"/>
      <c r="N11" s="52" t="s">
        <v>80</v>
      </c>
      <c r="O11" s="51"/>
      <c r="P11" s="50"/>
      <c r="Q11" s="38"/>
    </row>
    <row r="12" spans="1:152" ht="33.75" x14ac:dyDescent="0.5">
      <c r="A12" s="44" t="s">
        <v>36</v>
      </c>
      <c r="B12" s="45" t="str">
        <f>IF(J12=N12,"N","X")</f>
        <v>X</v>
      </c>
      <c r="C12" s="1" t="s">
        <v>82</v>
      </c>
      <c r="D12" s="76" t="str">
        <f>IF(J12=N12,"NIKOLA TESLA","NEPRAVILNO")</f>
        <v>NEPRAVILNO</v>
      </c>
      <c r="E12" s="77"/>
      <c r="F12" s="77"/>
      <c r="G12" s="77"/>
      <c r="H12" s="77"/>
      <c r="I12" s="77"/>
      <c r="J12" s="78"/>
      <c r="K12" s="79"/>
      <c r="L12" s="79"/>
      <c r="M12" s="80"/>
      <c r="N12" s="49" t="s">
        <v>72</v>
      </c>
      <c r="O12" s="50"/>
      <c r="P12" s="50"/>
      <c r="Q12" s="38"/>
    </row>
    <row r="13" spans="1:152" ht="33.75" x14ac:dyDescent="0.5">
      <c r="A13" s="44" t="s">
        <v>37</v>
      </c>
      <c r="B13" s="45" t="str">
        <f>IF(J13=N13,"K","X")</f>
        <v>X</v>
      </c>
      <c r="C13" s="1" t="s">
        <v>83</v>
      </c>
      <c r="D13" s="76" t="str">
        <f>IF(J13=N13,"KRANJ","NEPRAVILNO")</f>
        <v>NEPRAVILNO</v>
      </c>
      <c r="E13" s="77"/>
      <c r="F13" s="77"/>
      <c r="G13" s="77"/>
      <c r="H13" s="77"/>
      <c r="I13" s="77"/>
      <c r="J13" s="78"/>
      <c r="K13" s="79"/>
      <c r="L13" s="79"/>
      <c r="M13" s="80"/>
      <c r="N13" s="49" t="s">
        <v>84</v>
      </c>
      <c r="O13" s="50"/>
      <c r="P13" s="50"/>
      <c r="Q13" s="38"/>
    </row>
    <row r="14" spans="1:152" ht="33.75" x14ac:dyDescent="0.5">
      <c r="A14" s="44" t="s">
        <v>35</v>
      </c>
      <c r="B14" s="45" t="str">
        <f>IF(J14=N14,"O","X")</f>
        <v>X</v>
      </c>
      <c r="C14" s="1" t="s">
        <v>85</v>
      </c>
      <c r="D14" s="76" t="str">
        <f>IF(J14=N14,"ODPADEK","NEPRAVILNO")</f>
        <v>NEPRAVILNO</v>
      </c>
      <c r="E14" s="77"/>
      <c r="F14" s="77"/>
      <c r="G14" s="77"/>
      <c r="H14" s="77"/>
      <c r="I14" s="77"/>
      <c r="J14" s="78"/>
      <c r="K14" s="79"/>
      <c r="L14" s="79"/>
      <c r="M14" s="80"/>
      <c r="N14" s="49" t="s">
        <v>86</v>
      </c>
      <c r="O14" s="50"/>
      <c r="P14" s="50"/>
      <c r="Q14" s="38"/>
    </row>
    <row r="15" spans="1:152" ht="33.75" x14ac:dyDescent="0.5">
      <c r="A15" s="44" t="s">
        <v>39</v>
      </c>
      <c r="B15" s="45" t="str">
        <f>IF(J15=N15,"Š","X")</f>
        <v>X</v>
      </c>
      <c r="C15" s="1" t="s">
        <v>87</v>
      </c>
      <c r="D15" s="76" t="str">
        <f>IF(J15=N15,"ŠOLA","NEPRAVILNO")</f>
        <v>NEPRAVILNO</v>
      </c>
      <c r="E15" s="77"/>
      <c r="F15" s="77"/>
      <c r="G15" s="77"/>
      <c r="H15" s="77"/>
      <c r="I15" s="77"/>
      <c r="J15" s="78"/>
      <c r="K15" s="79"/>
      <c r="L15" s="79"/>
      <c r="M15" s="80"/>
      <c r="N15" s="49" t="s">
        <v>88</v>
      </c>
      <c r="O15" s="50"/>
      <c r="P15" s="50"/>
      <c r="Q15" s="38"/>
    </row>
    <row r="16" spans="1:152" ht="33.75" x14ac:dyDescent="0.5">
      <c r="A16" s="44" t="s">
        <v>43</v>
      </c>
      <c r="B16" s="45" t="str">
        <f>IF(J16=N16,"E","X")</f>
        <v>X</v>
      </c>
      <c r="C16" s="1" t="s">
        <v>90</v>
      </c>
      <c r="D16" s="76" t="str">
        <f>IF(J16=N16,"EVROPA","NEPRAVILNO")</f>
        <v>NEPRAVILNO</v>
      </c>
      <c r="E16" s="77"/>
      <c r="F16" s="77"/>
      <c r="G16" s="77"/>
      <c r="H16" s="77"/>
      <c r="I16" s="77"/>
      <c r="J16" s="78"/>
      <c r="K16" s="79"/>
      <c r="L16" s="79"/>
      <c r="M16" s="80"/>
      <c r="N16" s="49" t="s">
        <v>89</v>
      </c>
      <c r="O16" s="50"/>
      <c r="P16" s="50"/>
      <c r="Q16" s="38"/>
    </row>
    <row r="17" spans="1:17" ht="33.75" x14ac:dyDescent="0.5">
      <c r="A17" s="44" t="s">
        <v>45</v>
      </c>
      <c r="B17" s="45" t="str">
        <f>IF(J17=N17,"G","X")</f>
        <v>X</v>
      </c>
      <c r="C17" s="1" t="s">
        <v>91</v>
      </c>
      <c r="D17" s="76" t="str">
        <f>IF(J17=N17,"GRAD","NEPRAVILNO")</f>
        <v>NEPRAVILNO</v>
      </c>
      <c r="E17" s="77"/>
      <c r="F17" s="77"/>
      <c r="G17" s="77"/>
      <c r="H17" s="77"/>
      <c r="I17" s="77"/>
      <c r="J17" s="78"/>
      <c r="K17" s="79"/>
      <c r="L17" s="79"/>
      <c r="M17" s="80"/>
      <c r="N17" s="49" t="s">
        <v>51</v>
      </c>
      <c r="O17" s="50"/>
      <c r="P17" s="50"/>
      <c r="Q17" s="38"/>
    </row>
    <row r="18" spans="1:17" ht="33.75" x14ac:dyDescent="0.5">
      <c r="A18" s="44" t="s">
        <v>68</v>
      </c>
      <c r="B18" s="45" t="str">
        <f>IF(J18=N18,"L","X")</f>
        <v>X</v>
      </c>
      <c r="C18" s="1" t="s">
        <v>92</v>
      </c>
      <c r="D18" s="76" t="str">
        <f>IF(J18=N18,"LJUBLJANA","NEPRAVILNO")</f>
        <v>NEPRAVILNO</v>
      </c>
      <c r="E18" s="77"/>
      <c r="F18" s="77"/>
      <c r="G18" s="77"/>
      <c r="H18" s="77"/>
      <c r="I18" s="77"/>
      <c r="J18" s="78"/>
      <c r="K18" s="79"/>
      <c r="L18" s="79"/>
      <c r="M18" s="80"/>
      <c r="N18" s="49" t="s">
        <v>93</v>
      </c>
      <c r="O18" s="50"/>
      <c r="P18" s="50"/>
      <c r="Q18" s="38"/>
    </row>
    <row r="19" spans="1:17" ht="33.75" x14ac:dyDescent="0.5">
      <c r="A19" s="44" t="s">
        <v>38</v>
      </c>
      <c r="B19" s="45" t="str">
        <f>IF(J19=N19,"U","X")</f>
        <v>X</v>
      </c>
      <c r="C19" s="1" t="s">
        <v>94</v>
      </c>
      <c r="D19" s="76" t="str">
        <f>IF(J19=N19,"UNIFORMA","NEPRAVILNO")</f>
        <v>NEPRAVILNO</v>
      </c>
      <c r="E19" s="77"/>
      <c r="F19" s="77"/>
      <c r="G19" s="77"/>
      <c r="H19" s="77"/>
      <c r="I19" s="77"/>
      <c r="J19" s="78"/>
      <c r="K19" s="79"/>
      <c r="L19" s="79"/>
      <c r="M19" s="80"/>
      <c r="N19" s="49" t="s">
        <v>95</v>
      </c>
      <c r="O19" s="50"/>
      <c r="P19" s="50"/>
      <c r="Q19" s="38"/>
    </row>
    <row r="20" spans="1:17" ht="33.75" x14ac:dyDescent="0.5">
      <c r="A20" s="44" t="s">
        <v>41</v>
      </c>
      <c r="B20" s="45" t="str">
        <f>IF(J20=N20,"S","X")</f>
        <v>X</v>
      </c>
      <c r="C20" s="1" t="s">
        <v>96</v>
      </c>
      <c r="D20" s="76" t="str">
        <f>IF(J20=N20,"SAVA","NEPRAVILNO")</f>
        <v>NEPRAVILNO</v>
      </c>
      <c r="E20" s="77"/>
      <c r="F20" s="77"/>
      <c r="G20" s="77"/>
      <c r="H20" s="77"/>
      <c r="I20" s="77"/>
      <c r="J20" s="78"/>
      <c r="K20" s="79"/>
      <c r="L20" s="79"/>
      <c r="M20" s="80"/>
      <c r="N20" s="49" t="s">
        <v>50</v>
      </c>
      <c r="O20" s="50"/>
      <c r="P20" s="50"/>
      <c r="Q20" s="38"/>
    </row>
    <row r="21" spans="1:17" ht="33.75" x14ac:dyDescent="0.5">
      <c r="A21" s="44" t="s">
        <v>70</v>
      </c>
      <c r="B21" s="45" t="str">
        <f>IF(J21=N21,"J","X")</f>
        <v>X</v>
      </c>
      <c r="C21" s="1" t="s">
        <v>97</v>
      </c>
      <c r="D21" s="76" t="str">
        <f>IF(J21=N21,"JEZERO","NEPRAVILNO")</f>
        <v>NEPRAVILNO</v>
      </c>
      <c r="E21" s="77"/>
      <c r="F21" s="77"/>
      <c r="G21" s="77"/>
      <c r="H21" s="77"/>
      <c r="I21" s="77"/>
      <c r="J21" s="78"/>
      <c r="K21" s="79"/>
      <c r="L21" s="79"/>
      <c r="M21" s="80"/>
      <c r="N21" s="49" t="s">
        <v>98</v>
      </c>
      <c r="O21" s="50"/>
      <c r="P21" s="50"/>
      <c r="Q21" s="38"/>
    </row>
    <row r="22" spans="1:17" ht="33.75" x14ac:dyDescent="0.5">
      <c r="A22" s="44" t="s">
        <v>34</v>
      </c>
      <c r="B22" s="45" t="str">
        <f>IF(J22=N22,"P","X")</f>
        <v>X</v>
      </c>
      <c r="C22" s="1" t="s">
        <v>100</v>
      </c>
      <c r="D22" s="76" t="str">
        <f>IF(J22=N22,"PARIZ","NEPRAVILNO")</f>
        <v>NEPRAVILNO</v>
      </c>
      <c r="E22" s="77"/>
      <c r="F22" s="77"/>
      <c r="G22" s="77"/>
      <c r="H22" s="77"/>
      <c r="I22" s="77"/>
      <c r="J22" s="78"/>
      <c r="K22" s="79"/>
      <c r="L22" s="79"/>
      <c r="M22" s="80"/>
      <c r="N22" s="49" t="s">
        <v>99</v>
      </c>
      <c r="O22" s="50"/>
      <c r="P22" s="50"/>
      <c r="Q22" s="38"/>
    </row>
    <row r="23" spans="1:17" ht="33.75" x14ac:dyDescent="0.5">
      <c r="A23" s="44" t="s">
        <v>44</v>
      </c>
      <c r="B23" s="45" t="str">
        <f>IF(J23=N23,"R","X")</f>
        <v>X</v>
      </c>
      <c r="C23" s="1" t="s">
        <v>101</v>
      </c>
      <c r="D23" s="76" t="str">
        <f>IF(J23=N23,"REKA","NEPRAVILNO")</f>
        <v>NEPRAVILNO</v>
      </c>
      <c r="E23" s="77"/>
      <c r="F23" s="77"/>
      <c r="G23" s="77"/>
      <c r="H23" s="77"/>
      <c r="I23" s="77"/>
      <c r="J23" s="78"/>
      <c r="K23" s="79"/>
      <c r="L23" s="79"/>
      <c r="M23" s="80"/>
      <c r="N23" s="49" t="s">
        <v>102</v>
      </c>
      <c r="O23" s="50"/>
      <c r="P23" s="50"/>
      <c r="Q23" s="38"/>
    </row>
    <row r="24" spans="1:17" x14ac:dyDescent="0.25">
      <c r="A24" s="38"/>
    </row>
  </sheetData>
  <sheetProtection sheet="1" objects="1" scenarios="1"/>
  <mergeCells count="35">
    <mergeCell ref="D9:I9"/>
    <mergeCell ref="J9:M9"/>
    <mergeCell ref="A6:X6"/>
    <mergeCell ref="D7:I7"/>
    <mergeCell ref="J7:M7"/>
    <mergeCell ref="D8:I8"/>
    <mergeCell ref="J8:M8"/>
    <mergeCell ref="D10:I10"/>
    <mergeCell ref="J10:M10"/>
    <mergeCell ref="D11:I11"/>
    <mergeCell ref="J11:M11"/>
    <mergeCell ref="D12:I12"/>
    <mergeCell ref="J12:M12"/>
    <mergeCell ref="D13:I13"/>
    <mergeCell ref="J13:M13"/>
    <mergeCell ref="D14:I14"/>
    <mergeCell ref="J14:M14"/>
    <mergeCell ref="D15:I15"/>
    <mergeCell ref="J15:M15"/>
    <mergeCell ref="D16:I16"/>
    <mergeCell ref="J16:M16"/>
    <mergeCell ref="D17:I17"/>
    <mergeCell ref="J17:M17"/>
    <mergeCell ref="D18:I18"/>
    <mergeCell ref="J18:M18"/>
    <mergeCell ref="D22:I22"/>
    <mergeCell ref="J22:M22"/>
    <mergeCell ref="D23:I23"/>
    <mergeCell ref="J23:M23"/>
    <mergeCell ref="D19:I19"/>
    <mergeCell ref="J19:M19"/>
    <mergeCell ref="D20:I20"/>
    <mergeCell ref="J20:M20"/>
    <mergeCell ref="D21:I21"/>
    <mergeCell ref="J21:M21"/>
  </mergeCells>
  <conditionalFormatting sqref="A1">
    <cfRule type="cellIs" dxfId="89" priority="90" operator="notEqual">
      <formula>"Z"</formula>
    </cfRule>
  </conditionalFormatting>
  <conditionalFormatting sqref="B1">
    <cfRule type="cellIs" dxfId="88" priority="89" operator="notEqual">
      <formula>"A"</formula>
    </cfRule>
  </conditionalFormatting>
  <conditionalFormatting sqref="C1">
    <cfRule type="cellIs" dxfId="87" priority="88" operator="notEqual">
      <formula>"S"</formula>
    </cfRule>
  </conditionalFormatting>
  <conditionalFormatting sqref="D1">
    <cfRule type="cellIs" dxfId="86" priority="87" operator="notEqual">
      <formula>"T"</formula>
    </cfRule>
  </conditionalFormatting>
  <conditionalFormatting sqref="E1">
    <cfRule type="cellIs" dxfId="85" priority="86" operator="notEqual">
      <formula>"O"</formula>
    </cfRule>
  </conditionalFormatting>
  <conditionalFormatting sqref="F1">
    <cfRule type="cellIs" dxfId="84" priority="85" operator="notEqual">
      <formula>"P"</formula>
    </cfRule>
  </conditionalFormatting>
  <conditionalFormatting sqref="G1">
    <cfRule type="cellIs" dxfId="83" priority="84" operator="notEqual">
      <formula>"N"</formula>
    </cfRule>
  </conditionalFormatting>
  <conditionalFormatting sqref="H1">
    <cfRule type="cellIs" dxfId="82" priority="83" operator="notEqual">
      <formula>"I"</formula>
    </cfRule>
  </conditionalFormatting>
  <conditionalFormatting sqref="I1">
    <cfRule type="cellIs" dxfId="81" priority="82" operator="notEqual">
      <formula>"K"</formula>
    </cfRule>
  </conditionalFormatting>
  <conditionalFormatting sqref="J1">
    <cfRule type="cellIs" dxfId="80" priority="81" operator="notEqual">
      <formula>"I"</formula>
    </cfRule>
  </conditionalFormatting>
  <conditionalFormatting sqref="K1">
    <cfRule type="cellIs" dxfId="79" priority="80" operator="notEqual">
      <formula>"A"</formula>
    </cfRule>
  </conditionalFormatting>
  <conditionalFormatting sqref="L1">
    <cfRule type="cellIs" dxfId="78" priority="79" operator="notEqual">
      <formula>"A"</formula>
    </cfRule>
  </conditionalFormatting>
  <conditionalFormatting sqref="M1">
    <cfRule type="cellIs" dxfId="77" priority="78" operator="notEqual">
      <formula>"A"</formula>
    </cfRule>
  </conditionalFormatting>
  <conditionalFormatting sqref="N1">
    <cfRule type="cellIs" dxfId="76" priority="77" operator="notEqual">
      <formula>"A"</formula>
    </cfRule>
  </conditionalFormatting>
  <conditionalFormatting sqref="O1">
    <cfRule type="cellIs" dxfId="75" priority="76" operator="notEqual">
      <formula>"A"</formula>
    </cfRule>
  </conditionalFormatting>
  <conditionalFormatting sqref="P1">
    <cfRule type="cellIs" dxfId="74" priority="75" operator="notEqual">
      <formula>"A"</formula>
    </cfRule>
  </conditionalFormatting>
  <conditionalFormatting sqref="Q1">
    <cfRule type="cellIs" dxfId="73" priority="74" operator="notEqual">
      <formula>"A"</formula>
    </cfRule>
  </conditionalFormatting>
  <conditionalFormatting sqref="R1">
    <cfRule type="cellIs" dxfId="72" priority="73" operator="notEqual">
      <formula>"A"</formula>
    </cfRule>
  </conditionalFormatting>
  <conditionalFormatting sqref="A2">
    <cfRule type="cellIs" dxfId="71" priority="72" operator="notEqual">
      <formula>"N"</formula>
    </cfRule>
  </conditionalFormatting>
  <conditionalFormatting sqref="B2">
    <cfRule type="cellIs" dxfId="70" priority="71" operator="notEqual">
      <formula>"A"</formula>
    </cfRule>
  </conditionalFormatting>
  <conditionalFormatting sqref="C2">
    <cfRule type="cellIs" dxfId="69" priority="70" operator="notEqual">
      <formula>"K"</formula>
    </cfRule>
  </conditionalFormatting>
  <conditionalFormatting sqref="D2">
    <cfRule type="cellIs" dxfId="68" priority="69" operator="notEqual">
      <formula>"U"</formula>
    </cfRule>
  </conditionalFormatting>
  <conditionalFormatting sqref="E2">
    <cfRule type="cellIs" dxfId="67" priority="68" operator="notEqual">
      <formula>"P"</formula>
    </cfRule>
  </conditionalFormatting>
  <conditionalFormatting sqref="F2">
    <cfRule type="cellIs" dxfId="66" priority="67" operator="notEqual">
      <formula>"A"</formula>
    </cfRule>
  </conditionalFormatting>
  <conditionalFormatting sqref="G2">
    <cfRule type="cellIs" dxfId="65" priority="66" operator="notEqual">
      <formula>"A"</formula>
    </cfRule>
  </conditionalFormatting>
  <conditionalFormatting sqref="H2">
    <cfRule type="cellIs" dxfId="64" priority="65" operator="notEqual">
      <formula>"A"</formula>
    </cfRule>
  </conditionalFormatting>
  <conditionalFormatting sqref="I2">
    <cfRule type="cellIs" dxfId="63" priority="64" operator="notEqual">
      <formula>"A"</formula>
    </cfRule>
  </conditionalFormatting>
  <conditionalFormatting sqref="J2">
    <cfRule type="cellIs" dxfId="62" priority="63" operator="notEqual">
      <formula>"A"</formula>
    </cfRule>
  </conditionalFormatting>
  <conditionalFormatting sqref="K2">
    <cfRule type="cellIs" dxfId="61" priority="62" operator="notEqual">
      <formula>"A"</formula>
    </cfRule>
  </conditionalFormatting>
  <conditionalFormatting sqref="L2">
    <cfRule type="cellIs" dxfId="60" priority="61" operator="notEqual">
      <formula>"A"</formula>
    </cfRule>
  </conditionalFormatting>
  <conditionalFormatting sqref="M2">
    <cfRule type="cellIs" dxfId="59" priority="60" operator="notEqual">
      <formula>"A"</formula>
    </cfRule>
  </conditionalFormatting>
  <conditionalFormatting sqref="N2">
    <cfRule type="cellIs" dxfId="58" priority="59" operator="notEqual">
      <formula>"A"</formula>
    </cfRule>
  </conditionalFormatting>
  <conditionalFormatting sqref="O2">
    <cfRule type="cellIs" dxfId="57" priority="58" operator="notEqual">
      <formula>"A"</formula>
    </cfRule>
  </conditionalFormatting>
  <conditionalFormatting sqref="P2">
    <cfRule type="cellIs" dxfId="56" priority="57" operator="notEqual">
      <formula>"A"</formula>
    </cfRule>
  </conditionalFormatting>
  <conditionalFormatting sqref="Q2">
    <cfRule type="cellIs" dxfId="55" priority="56" operator="notEqual">
      <formula>"A"</formula>
    </cfRule>
  </conditionalFormatting>
  <conditionalFormatting sqref="R2">
    <cfRule type="cellIs" dxfId="54" priority="55" operator="notEqual">
      <formula>"A"</formula>
    </cfRule>
  </conditionalFormatting>
  <conditionalFormatting sqref="B3">
    <cfRule type="cellIs" dxfId="53" priority="54" operator="notEqual">
      <formula>"G"</formula>
    </cfRule>
  </conditionalFormatting>
  <conditionalFormatting sqref="C3">
    <cfRule type="cellIs" dxfId="52" priority="53" operator="notEqual">
      <formula>"L"</formula>
    </cfRule>
  </conditionalFormatting>
  <conditionalFormatting sqref="D3">
    <cfRule type="cellIs" dxfId="51" priority="52" operator="notEqual">
      <formula>"A"</formula>
    </cfRule>
  </conditionalFormatting>
  <conditionalFormatting sqref="E3">
    <cfRule type="cellIs" dxfId="50" priority="51" operator="notEqual">
      <formula>"Š"</formula>
    </cfRule>
  </conditionalFormatting>
  <conditionalFormatting sqref="F3">
    <cfRule type="cellIs" dxfId="49" priority="50" operator="notEqual">
      <formula>"E"</formula>
    </cfRule>
  </conditionalFormatting>
  <conditionalFormatting sqref="G3">
    <cfRule type="cellIs" dxfId="48" priority="49" operator="notEqual">
      <formula>"V"</formula>
    </cfRule>
  </conditionalFormatting>
  <conditionalFormatting sqref="H3">
    <cfRule type="cellIs" dxfId="47" priority="48" operator="notEqual">
      <formula>"A"</formula>
    </cfRule>
  </conditionalFormatting>
  <conditionalFormatting sqref="I3">
    <cfRule type="cellIs" dxfId="46" priority="47" operator="notEqual">
      <formula>"N"</formula>
    </cfRule>
  </conditionalFormatting>
  <conditionalFormatting sqref="J3">
    <cfRule type="cellIs" dxfId="45" priority="46" operator="notEqual">
      <formula>"J"</formula>
    </cfRule>
  </conditionalFormatting>
  <conditionalFormatting sqref="K3">
    <cfRule type="cellIs" dxfId="44" priority="45" operator="notEqual">
      <formula>"E"</formula>
    </cfRule>
  </conditionalFormatting>
  <conditionalFormatting sqref="L3">
    <cfRule type="cellIs" dxfId="43" priority="44" operator="notEqual">
      <formula>"A"</formula>
    </cfRule>
  </conditionalFormatting>
  <conditionalFormatting sqref="M3">
    <cfRule type="cellIs" dxfId="42" priority="43" operator="notEqual">
      <formula>"A"</formula>
    </cfRule>
  </conditionalFormatting>
  <conditionalFormatting sqref="N3">
    <cfRule type="cellIs" dxfId="41" priority="42" operator="notEqual">
      <formula>"A"</formula>
    </cfRule>
  </conditionalFormatting>
  <conditionalFormatting sqref="O3">
    <cfRule type="cellIs" dxfId="40" priority="41" operator="notEqual">
      <formula>"A"</formula>
    </cfRule>
  </conditionalFormatting>
  <conditionalFormatting sqref="P3">
    <cfRule type="cellIs" dxfId="39" priority="40" operator="notEqual">
      <formula>"A"</formula>
    </cfRule>
  </conditionalFormatting>
  <conditionalFormatting sqref="Q3">
    <cfRule type="cellIs" dxfId="38" priority="39" operator="notEqual">
      <formula>"A"</formula>
    </cfRule>
  </conditionalFormatting>
  <conditionalFormatting sqref="R3">
    <cfRule type="cellIs" dxfId="37" priority="38" operator="notEqual">
      <formula>"A"</formula>
    </cfRule>
  </conditionalFormatting>
  <conditionalFormatting sqref="A3">
    <cfRule type="cellIs" dxfId="36" priority="37" operator="notEqual">
      <formula>"O"</formula>
    </cfRule>
  </conditionalFormatting>
  <conditionalFormatting sqref="B4">
    <cfRule type="cellIs" dxfId="35" priority="36" operator="notEqual">
      <formula>"S"</formula>
    </cfRule>
  </conditionalFormatting>
  <conditionalFormatting sqref="C4">
    <cfRule type="cellIs" dxfId="34" priority="35" operator="notEqual">
      <formula>"K"</formula>
    </cfRule>
  </conditionalFormatting>
  <conditionalFormatting sqref="D4">
    <cfRule type="cellIs" dxfId="33" priority="34" operator="notEqual">
      <formula>"L"</formula>
    </cfRule>
  </conditionalFormatting>
  <conditionalFormatting sqref="E4">
    <cfRule type="cellIs" dxfId="32" priority="33" operator="notEqual">
      <formula>"A"</formula>
    </cfRule>
  </conditionalFormatting>
  <conditionalFormatting sqref="F4">
    <cfRule type="cellIs" dxfId="31" priority="32" operator="notEqual">
      <formula>"J"</formula>
    </cfRule>
  </conditionalFormatting>
  <conditionalFormatting sqref="G4">
    <cfRule type="cellIs" dxfId="30" priority="31" operator="notEqual">
      <formula>"E"</formula>
    </cfRule>
  </conditionalFormatting>
  <conditionalFormatting sqref="H4">
    <cfRule type="cellIs" dxfId="29" priority="30" operator="notEqual">
      <formula>"N"</formula>
    </cfRule>
  </conditionalFormatting>
  <conditionalFormatting sqref="I4">
    <cfRule type="cellIs" dxfId="28" priority="29" operator="notEqual">
      <formula>"O"</formula>
    </cfRule>
  </conditionalFormatting>
  <conditionalFormatting sqref="J4">
    <cfRule type="cellIs" dxfId="27" priority="28" operator="notEqual">
      <formula>"S"</formula>
    </cfRule>
  </conditionalFormatting>
  <conditionalFormatting sqref="K4">
    <cfRule type="cellIs" dxfId="26" priority="27" operator="notEqual">
      <formula>"T"</formula>
    </cfRule>
  </conditionalFormatting>
  <conditionalFormatting sqref="L4">
    <cfRule type="cellIs" dxfId="25" priority="26" operator="notEqual">
      <formula>"A"</formula>
    </cfRule>
  </conditionalFormatting>
  <conditionalFormatting sqref="M4">
    <cfRule type="cellIs" dxfId="24" priority="25" operator="notEqual">
      <formula>"A"</formula>
    </cfRule>
  </conditionalFormatting>
  <conditionalFormatting sqref="N4">
    <cfRule type="cellIs" dxfId="23" priority="24" operator="notEqual">
      <formula>"A"</formula>
    </cfRule>
  </conditionalFormatting>
  <conditionalFormatting sqref="O4">
    <cfRule type="cellIs" dxfId="22" priority="23" operator="notEqual">
      <formula>"A"</formula>
    </cfRule>
  </conditionalFormatting>
  <conditionalFormatting sqref="P4">
    <cfRule type="cellIs" dxfId="21" priority="22" operator="notEqual">
      <formula>"A"</formula>
    </cfRule>
  </conditionalFormatting>
  <conditionalFormatting sqref="Q4">
    <cfRule type="cellIs" dxfId="20" priority="21" operator="notEqual">
      <formula>"A"</formula>
    </cfRule>
  </conditionalFormatting>
  <conditionalFormatting sqref="R4">
    <cfRule type="cellIs" dxfId="19" priority="20" operator="notEqual">
      <formula>"A"</formula>
    </cfRule>
  </conditionalFormatting>
  <conditionalFormatting sqref="B5">
    <cfRule type="cellIs" dxfId="18" priority="19" operator="notEqual">
      <formula>"R"</formula>
    </cfRule>
  </conditionalFormatting>
  <conditionalFormatting sqref="C5">
    <cfRule type="cellIs" dxfId="17" priority="18" operator="notEqual">
      <formula>"O"</formula>
    </cfRule>
  </conditionalFormatting>
  <conditionalFormatting sqref="D5">
    <cfRule type="cellIs" dxfId="16" priority="17" operator="notEqual">
      <formula>"D"</formula>
    </cfRule>
  </conditionalFormatting>
  <conditionalFormatting sqref="E5">
    <cfRule type="cellIs" dxfId="15" priority="16" operator="notEqual">
      <formula>"A"</formula>
    </cfRule>
  </conditionalFormatting>
  <conditionalFormatting sqref="F5">
    <cfRule type="cellIs" dxfId="14" priority="15" operator="notEqual">
      <formula>"J"</formula>
    </cfRule>
  </conditionalFormatting>
  <conditionalFormatting sqref="G5">
    <cfRule type="cellIs" dxfId="13" priority="14" operator="notEqual">
      <formula>"N"</formula>
    </cfRule>
  </conditionalFormatting>
  <conditionalFormatting sqref="H5">
    <cfRule type="cellIs" dxfId="12" priority="13" operator="notEqual">
      <formula>"I"</formula>
    </cfRule>
  </conditionalFormatting>
  <conditionalFormatting sqref="I5">
    <cfRule type="cellIs" dxfId="11" priority="12" operator="notEqual">
      <formula>"R"</formula>
    </cfRule>
  </conditionalFormatting>
  <conditionalFormatting sqref="J5">
    <cfRule type="cellIs" dxfId="10" priority="11" operator="notEqual">
      <formula>"A"</formula>
    </cfRule>
  </conditionalFormatting>
  <conditionalFormatting sqref="K5">
    <cfRule type="cellIs" dxfId="9" priority="10" operator="notEqual">
      <formula>"Z"</formula>
    </cfRule>
  </conditionalFormatting>
  <conditionalFormatting sqref="L5">
    <cfRule type="cellIs" dxfId="8" priority="9" operator="notEqual">
      <formula>"G"</formula>
    </cfRule>
  </conditionalFormatting>
  <conditionalFormatting sqref="M5">
    <cfRule type="cellIs" dxfId="7" priority="8" operator="notEqual">
      <formula>"O"</formula>
    </cfRule>
  </conditionalFormatting>
  <conditionalFormatting sqref="N5">
    <cfRule type="cellIs" dxfId="6" priority="7" operator="notEqual">
      <formula>"V"</formula>
    </cfRule>
  </conditionalFormatting>
  <conditionalFormatting sqref="O5">
    <cfRule type="cellIs" dxfId="5" priority="6" operator="notEqual">
      <formula>"O"</formula>
    </cfRule>
  </conditionalFormatting>
  <conditionalFormatting sqref="P5">
    <cfRule type="cellIs" dxfId="4" priority="5" operator="notEqual">
      <formula>"R"</formula>
    </cfRule>
  </conditionalFormatting>
  <conditionalFormatting sqref="Q5">
    <cfRule type="cellIs" dxfId="3" priority="4" operator="notEqual">
      <formula>"I"</formula>
    </cfRule>
  </conditionalFormatting>
  <conditionalFormatting sqref="R5">
    <cfRule type="cellIs" dxfId="2" priority="3" operator="notEqual">
      <formula>"A"</formula>
    </cfRule>
  </conditionalFormatting>
  <conditionalFormatting sqref="A4">
    <cfRule type="cellIs" dxfId="1" priority="2" operator="notEqual">
      <formula>"U"</formula>
    </cfRule>
  </conditionalFormatting>
  <conditionalFormatting sqref="A5">
    <cfRule type="cellIs" dxfId="0" priority="1" operator="notEqual">
      <formula>"P"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7</vt:i4>
      </vt:variant>
    </vt:vector>
  </HeadingPairs>
  <TitlesOfParts>
    <vt:vector size="7" baseType="lpstr">
      <vt:lpstr>vprasanja odgovori-sestavljanje</vt:lpstr>
      <vt:lpstr>primer_vprašanj</vt:lpstr>
      <vt:lpstr>opisi_gesel_gesla</vt:lpstr>
      <vt:lpstr>KRIŽANKA ZA SESTAVLJANJE</vt:lpstr>
      <vt:lpstr>odgovori</vt:lpstr>
      <vt:lpstr>križanka-resena</vt:lpstr>
      <vt:lpstr>križanka-za-reševanje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.</cp:lastModifiedBy>
  <dcterms:created xsi:type="dcterms:W3CDTF">2016-04-03T22:37:02Z</dcterms:created>
  <dcterms:modified xsi:type="dcterms:W3CDTF">2018-09-24T00:36:46Z</dcterms:modified>
</cp:coreProperties>
</file>