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Jano\Documents\krizanka\"/>
    </mc:Choice>
  </mc:AlternateContent>
  <xr:revisionPtr revIDLastSave="0" documentId="13_ncr:1_{A5826D75-F67F-4CBA-AB32-0B3FB20C228B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Zero waste" sheetId="37" r:id="rId1"/>
    <sheet name="List3" sheetId="47" state="hidden" r:id="rId2"/>
    <sheet name="vzorec" sheetId="20" state="hidden" r:id="rId3"/>
    <sheet name="KRIŽANKA21" sheetId="25" state="hidden" r:id="rId4"/>
    <sheet name="3.del a" sheetId="8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7" i="37" l="1"/>
  <c r="B22" i="37"/>
  <c r="BG16" i="37"/>
  <c r="N22" i="37"/>
  <c r="S15" i="37"/>
  <c r="AI6" i="37"/>
  <c r="L23" i="37"/>
  <c r="L20" i="37"/>
  <c r="AC27" i="37"/>
  <c r="P25" i="37"/>
  <c r="K25" i="37"/>
  <c r="I20" i="37"/>
  <c r="G22" i="37"/>
  <c r="G20" i="37"/>
  <c r="AC21" i="37"/>
  <c r="AC34" i="37"/>
  <c r="AS27" i="37"/>
  <c r="AS17" i="37"/>
  <c r="AN17" i="37"/>
  <c r="AI17" i="37"/>
  <c r="AI14" i="37"/>
  <c r="Z16" i="37"/>
  <c r="Q14" i="37"/>
  <c r="L12" i="37"/>
  <c r="H8" i="37"/>
  <c r="AG7" i="37"/>
  <c r="AR7" i="37"/>
  <c r="AC16" i="37"/>
  <c r="AF16" i="37"/>
  <c r="AE11" i="37"/>
  <c r="AE8" i="37"/>
  <c r="AS6" i="37"/>
  <c r="J8" i="37"/>
  <c r="AN6" i="37"/>
  <c r="AE7" i="37"/>
  <c r="AC15" i="37"/>
  <c r="Y9" i="37"/>
  <c r="AA11" i="37"/>
  <c r="W10" i="37"/>
  <c r="U12" i="37"/>
  <c r="S13" i="37"/>
  <c r="Q7" i="37"/>
  <c r="AS9" i="37"/>
  <c r="AI10" i="37"/>
  <c r="AE13" i="37"/>
  <c r="AN14" i="37"/>
  <c r="AS14" i="37"/>
  <c r="AI22" i="37"/>
  <c r="AE25" i="37"/>
  <c r="AC29" i="37"/>
  <c r="F25" i="37"/>
  <c r="M22" i="37"/>
  <c r="L16" i="37"/>
  <c r="O12" i="37"/>
  <c r="AT7" i="37"/>
  <c r="AS8" i="37"/>
  <c r="AV16" i="37"/>
  <c r="AN21" i="37"/>
  <c r="AI24" i="37"/>
  <c r="W17" i="37"/>
  <c r="S17" i="37"/>
  <c r="Q18" i="37"/>
  <c r="O25" i="37"/>
  <c r="L15" i="37"/>
  <c r="AS16" i="37"/>
  <c r="AC28" i="37"/>
  <c r="S25" i="37"/>
  <c r="I25" i="37"/>
  <c r="AG16" i="37"/>
  <c r="AS20" i="37"/>
  <c r="AS24" i="37"/>
  <c r="U17" i="37"/>
  <c r="AP7" i="37"/>
  <c r="AN9" i="37"/>
  <c r="AI9" i="37"/>
  <c r="AE22" i="37"/>
  <c r="AA14" i="37"/>
  <c r="Q11" i="37"/>
  <c r="B25" i="37"/>
  <c r="C17" i="37"/>
  <c r="B20" i="37"/>
  <c r="BB16" i="37"/>
  <c r="AX16" i="37"/>
  <c r="AO7" i="37"/>
  <c r="AE21" i="37"/>
  <c r="Y17" i="37"/>
  <c r="Q10" i="37"/>
  <c r="R25" i="37"/>
  <c r="M25" i="37"/>
  <c r="H25" i="37"/>
  <c r="D20" i="37"/>
  <c r="A22" i="37"/>
  <c r="AE9" i="37"/>
  <c r="Y13" i="37"/>
  <c r="S20" i="37"/>
  <c r="U25" i="37"/>
  <c r="I22" i="37"/>
  <c r="D22" i="37"/>
  <c r="C14" i="37"/>
  <c r="C12" i="37"/>
  <c r="C7" i="37"/>
  <c r="B8" i="37"/>
  <c r="AS12" i="37"/>
  <c r="AN13" i="37"/>
  <c r="AI20" i="37"/>
  <c r="AI12" i="37"/>
  <c r="AE12" i="37"/>
  <c r="AD16" i="37"/>
  <c r="L21" i="37"/>
  <c r="L22" i="37"/>
  <c r="AS25" i="37"/>
  <c r="AW16" i="37"/>
  <c r="AS11" i="37"/>
  <c r="AN12" i="37"/>
  <c r="AI19" i="37"/>
  <c r="AI11" i="37"/>
  <c r="O15" i="37"/>
  <c r="AT16" i="37"/>
  <c r="AS15" i="37"/>
  <c r="AI21" i="37"/>
  <c r="AY16" i="37"/>
  <c r="AS7" i="37"/>
  <c r="AS13" i="37"/>
  <c r="AH16" i="37"/>
  <c r="AI15" i="37"/>
  <c r="AI13" i="37"/>
  <c r="C8" i="37"/>
  <c r="AE20" i="37"/>
  <c r="AC31" i="37"/>
  <c r="AB16" i="37"/>
  <c r="Y14" i="37"/>
  <c r="W12" i="37"/>
  <c r="W14" i="37"/>
  <c r="W22" i="37"/>
  <c r="S19" i="37"/>
  <c r="S18" i="37"/>
  <c r="M16" i="37"/>
  <c r="L19" i="37"/>
  <c r="L25" i="37"/>
  <c r="J22" i="37"/>
  <c r="C10" i="37"/>
  <c r="BF16" i="37"/>
  <c r="AU7" i="37"/>
  <c r="AS22" i="37"/>
  <c r="AS18" i="37"/>
  <c r="AC18" i="37"/>
  <c r="AC22" i="37"/>
  <c r="AC33" i="37"/>
  <c r="AE26" i="37"/>
  <c r="AE14" i="37"/>
  <c r="Y12" i="37"/>
  <c r="AA15" i="37"/>
  <c r="U15" i="37"/>
  <c r="U18" i="37"/>
  <c r="T25" i="37"/>
  <c r="Q25" i="37"/>
  <c r="O22" i="37"/>
  <c r="N16" i="37"/>
  <c r="O13" i="37"/>
  <c r="M8" i="37"/>
  <c r="L7" i="37"/>
  <c r="G25" i="37"/>
  <c r="H22" i="37"/>
  <c r="H20" i="37"/>
  <c r="G8" i="37"/>
  <c r="C18" i="37"/>
  <c r="E8" i="37"/>
  <c r="BH16" i="37"/>
  <c r="BA16" i="37"/>
  <c r="AN26" i="37"/>
  <c r="AN19" i="37"/>
  <c r="AN18" i="37"/>
  <c r="AN7" i="37"/>
  <c r="AK7" i="37"/>
  <c r="AI18" i="37"/>
  <c r="AI25" i="37"/>
  <c r="AC35" i="37"/>
  <c r="AC26" i="37"/>
  <c r="AC20" i="37"/>
  <c r="AA13" i="37"/>
  <c r="Y10" i="37"/>
  <c r="W15" i="37"/>
  <c r="S16" i="37"/>
  <c r="Q16" i="37"/>
  <c r="N25" i="37"/>
  <c r="O17" i="37"/>
  <c r="L11" i="37"/>
  <c r="L14" i="37"/>
  <c r="L17" i="37"/>
  <c r="J25" i="37"/>
  <c r="J20" i="37"/>
  <c r="F22" i="37"/>
  <c r="F20" i="37"/>
  <c r="B23" i="37"/>
  <c r="C22" i="37"/>
  <c r="C20" i="37"/>
  <c r="C16" i="37"/>
  <c r="C13" i="37"/>
  <c r="BD16" i="37"/>
  <c r="AS29" i="37"/>
  <c r="AS21" i="37"/>
  <c r="AS10" i="37"/>
  <c r="AN24" i="37"/>
  <c r="AN22" i="37"/>
  <c r="AN15" i="37"/>
  <c r="AN10" i="37"/>
  <c r="AI23" i="37"/>
  <c r="AE24" i="37"/>
  <c r="AE18" i="37"/>
  <c r="AE16" i="37"/>
  <c r="AA17" i="37"/>
  <c r="Y18" i="37"/>
  <c r="Y16" i="37"/>
  <c r="W20" i="37"/>
  <c r="W18" i="37"/>
  <c r="S14" i="37"/>
  <c r="Q23" i="37"/>
  <c r="Q21" i="37"/>
  <c r="Q15" i="37"/>
  <c r="Q9" i="37"/>
  <c r="Q19" i="37"/>
  <c r="J13" i="37"/>
  <c r="B26" i="37"/>
  <c r="C6" i="37"/>
  <c r="L6" i="37"/>
  <c r="K16" i="37"/>
  <c r="E25" i="37"/>
  <c r="W7" i="25" l="1"/>
  <c r="S7" i="25"/>
  <c r="N7" i="25"/>
  <c r="M7" i="25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I2" i="25"/>
  <c r="M1" i="25"/>
  <c r="L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C6" authorId="0" shapeId="0" xr:uid="{D68987BE-D2AB-433F-BA86-7508A88ABA38}">
      <text>
        <r>
          <rPr>
            <b/>
            <sz val="9"/>
            <color indexed="81"/>
            <rFont val="Segoe UI"/>
            <family val="2"/>
            <charset val="238"/>
          </rPr>
          <t>13. ena izmed vrste dobaviteljev, ki dobavljajo trgovini Rifuzel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6" authorId="0" shapeId="0" xr:uid="{07420EC1-2CF3-41C9-B72B-F1909E83C020}">
      <text>
        <r>
          <rPr>
            <b/>
            <sz val="9"/>
            <color indexed="81"/>
            <rFont val="Segoe UI"/>
            <family val="2"/>
            <charset val="238"/>
          </rPr>
          <t>1. slovenski naziv za zero waste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I6" authorId="0" shapeId="0" xr:uid="{1D4D97B9-9076-442B-A803-329F219B79BA}">
      <text>
        <r>
          <rPr>
            <b/>
            <sz val="9"/>
            <color indexed="81"/>
            <rFont val="Segoe UI"/>
            <family val="2"/>
            <charset val="238"/>
          </rPr>
          <t>8. mesto, kjer lahko kupimo čistila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N6" authorId="0" shapeId="0" xr:uid="{AEA1AC55-C234-4883-980E-32CDD42F4593}">
      <text>
        <r>
          <rPr>
            <b/>
            <sz val="9"/>
            <color indexed="81"/>
            <rFont val="Segoe UI"/>
            <family val="2"/>
            <charset val="238"/>
          </rPr>
          <t>16. namen tehtnice, ki tiska nalepke s podatkom o teži prazne embalaže</t>
        </r>
      </text>
    </comment>
    <comment ref="AS6" authorId="0" shapeId="0" xr:uid="{CACD4F06-213F-44B5-BFDB-CFDD65B211ED}">
      <text>
        <r>
          <rPr>
            <b/>
            <sz val="9"/>
            <color indexed="81"/>
            <rFont val="Segoe UI"/>
            <family val="2"/>
            <charset val="238"/>
          </rPr>
          <t>14. prvi poudarek trgovine Rifuzel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Q7" authorId="0" shapeId="0" xr:uid="{154C2CF0-939D-4E48-AC58-E5A1D8D38DEB}">
      <text>
        <r>
          <rPr>
            <b/>
            <sz val="9"/>
            <color indexed="81"/>
            <rFont val="Segoe UI"/>
            <family val="2"/>
            <charset val="238"/>
          </rPr>
          <t>2. vrsta embalaže, ki predstavlja resnejši okoljski problem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E7" authorId="0" shapeId="0" xr:uid="{3C3FF54C-A12A-4145-834A-C97BE2BDE7C8}">
      <text>
        <r>
          <rPr>
            <b/>
            <sz val="9"/>
            <color indexed="81"/>
            <rFont val="Segoe UI"/>
            <family val="2"/>
            <charset val="238"/>
          </rPr>
          <t>9. kar lahko vidijo gledalci videev trgovine Rifuzel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G7" authorId="0" shapeId="0" xr:uid="{40847BBC-8191-48DB-843A-D1687CBDA385}">
      <text>
        <r>
          <rPr>
            <b/>
            <sz val="9"/>
            <color indexed="81"/>
            <rFont val="Segoe UI"/>
            <family val="2"/>
            <charset val="238"/>
          </rPr>
          <t>6. glavni cilj trgovine brez plastične embalaže Rifuzel, ki ponuja vse za gospodinjstvo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8" authorId="0" shapeId="0" xr:uid="{14932007-1982-4B1D-BAAD-200FFD0846B6}">
      <text>
        <r>
          <rPr>
            <b/>
            <sz val="9"/>
            <color indexed="81"/>
            <rFont val="Segoe UI"/>
            <family val="2"/>
            <charset val="238"/>
          </rPr>
          <t>3. kar se stranke trgovine Rifuzel same dozirajo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8" authorId="0" shapeId="0" xr:uid="{077BDA90-0803-489B-84FD-5E8734A03DCA}">
      <text>
        <r>
          <rPr>
            <b/>
            <sz val="9"/>
            <color indexed="81"/>
            <rFont val="Segoe UI"/>
            <family val="2"/>
            <charset val="238"/>
          </rPr>
          <t>11. kar si stranke dodajajo v svojo embalažo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Y9" authorId="0" shapeId="0" xr:uid="{E822F34C-5F9E-4457-AB10-68E3ECFD3B1C}">
      <text>
        <r>
          <rPr>
            <b/>
            <sz val="9"/>
            <color indexed="81"/>
            <rFont val="Segoe UI"/>
            <family val="2"/>
            <charset val="238"/>
          </rPr>
          <t>6. kar potrebuješ, če želiš živeti po načelu "zero waste"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W10" authorId="0" shapeId="0" xr:uid="{C139155C-0AE7-4B81-A414-EEAF0A29E919}">
      <text>
        <r>
          <rPr>
            <b/>
            <sz val="9"/>
            <color indexed="81"/>
            <rFont val="Segoe UI"/>
            <family val="2"/>
            <charset val="238"/>
          </rPr>
          <t>10. kar mora prinesti stranka v trgovino Rifuzel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A11" authorId="0" shapeId="0" xr:uid="{32B34CBC-4816-4EED-9741-B6B9258D5591}">
      <text>
        <r>
          <rPr>
            <b/>
            <sz val="9"/>
            <color indexed="81"/>
            <rFont val="Segoe UI"/>
            <family val="2"/>
            <charset val="238"/>
          </rPr>
          <t>7. mesto, kjer lahko kupimo jogurt, če živimo po načelu "zero waste"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O12" authorId="0" shapeId="0" xr:uid="{75C0789E-6A3A-4E24-980D-EB301C9EBCA5}">
      <text>
        <r>
          <rPr>
            <b/>
            <sz val="9"/>
            <color indexed="81"/>
            <rFont val="Segoe UI"/>
            <family val="2"/>
            <charset val="238"/>
          </rPr>
          <t>3. naziv za trgovino brez plastične embalaže, ki se nahaja v bližini kina Šiška, v Ljubljani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U12" authorId="0" shapeId="0" xr:uid="{AE922695-1997-436E-AC76-2386C60631DA}">
      <text>
        <r>
          <rPr>
            <b/>
            <sz val="9"/>
            <color indexed="81"/>
            <rFont val="Segoe UI"/>
            <family val="2"/>
            <charset val="238"/>
          </rPr>
          <t>5. mesto, kjer so izdelki v Rifuzlu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S13" authorId="0" shapeId="0" xr:uid="{13DD46AC-B560-4283-9903-66C4A0B6331E}">
      <text>
        <r>
          <rPr>
            <b/>
            <sz val="9"/>
            <color indexed="81"/>
            <rFont val="Segoe UI"/>
            <family val="2"/>
            <charset val="238"/>
          </rPr>
          <t>4. naziv za družbeno omrežje, kjer sta lastnika Rifuzla preverjala, ali je trg zrel za trgovino brez embalaže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C15" authorId="0" shapeId="0" xr:uid="{95767558-8A0D-4405-8BDA-B07A1294CF83}">
      <text>
        <r>
          <rPr>
            <b/>
            <sz val="9"/>
            <color indexed="81"/>
            <rFont val="Segoe UI"/>
            <family val="2"/>
            <charset val="238"/>
          </rPr>
          <t>15. tretji poudarek trgovine Rifuzel</t>
        </r>
      </text>
    </comment>
    <comment ref="K16" authorId="0" shapeId="0" xr:uid="{E7560C93-EDC0-480E-97D1-6458C93377D1}">
      <text>
        <r>
          <rPr>
            <b/>
            <sz val="9"/>
            <color indexed="81"/>
            <rFont val="Segoe UI"/>
            <family val="2"/>
            <charset val="238"/>
          </rPr>
          <t>1. način življenja, če živiš po načelu "zero waste"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S16" authorId="0" shapeId="0" xr:uid="{A7D94001-584A-4B2F-9041-D3561A2E53FE}">
      <text>
        <r>
          <rPr>
            <b/>
            <sz val="9"/>
            <color indexed="81"/>
            <rFont val="Segoe UI"/>
            <family val="2"/>
            <charset val="238"/>
          </rPr>
          <t>7. eden izmed izdelkov za zero waste življenje</t>
        </r>
      </text>
    </comment>
    <comment ref="B20" authorId="0" shapeId="0" xr:uid="{FE2A2A1A-E36D-45AD-9E8E-38185C30F9E7}">
      <text>
        <r>
          <rPr>
            <b/>
            <sz val="9"/>
            <color indexed="81"/>
            <rFont val="Segoe UI"/>
            <family val="2"/>
            <charset val="238"/>
          </rPr>
          <t>5. ena izmed stvari, ki jo lahko kupite v trgovini Rifuzel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2" authorId="0" shapeId="0" xr:uid="{D277A4D0-8F5B-4BCB-A736-6D3181AF5DDF}">
      <text>
        <r>
          <rPr>
            <b/>
            <sz val="9"/>
            <color indexed="81"/>
            <rFont val="Segoe UI"/>
            <family val="2"/>
            <charset val="238"/>
          </rPr>
          <t xml:space="preserve">4. kar je na voljo za stranke, ki niso prinesle svojo embalažo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22" authorId="0" shapeId="0" xr:uid="{2445BC65-B601-433B-B5DA-07CE1A41E790}">
      <text>
        <r>
          <rPr>
            <b/>
            <sz val="9"/>
            <color indexed="81"/>
            <rFont val="Segoe UI"/>
            <family val="2"/>
            <charset val="238"/>
          </rPr>
          <t>12. kar se počne na blagajni, pri čemer se odšteje težo embalaže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25" authorId="0" shapeId="0" xr:uid="{3181046F-216F-4D8A-A135-F2DDB6484321}">
      <text>
        <r>
          <rPr>
            <b/>
            <sz val="9"/>
            <color indexed="81"/>
            <rFont val="Segoe UI"/>
            <family val="2"/>
            <charset val="238"/>
          </rPr>
          <t>2. drugi poudarek trgovine Rifuzel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<sst xmlns="http://schemas.openxmlformats.org/spreadsheetml/2006/main" count="287" uniqueCount="126">
  <si>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</si>
  <si>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</si>
  <si>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</si>
  <si>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</si>
  <si>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</si>
  <si>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</si>
  <si>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</si>
  <si>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</si>
  <si>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</si>
  <si>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</si>
  <si>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</si>
  <si>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</si>
  <si>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</si>
  <si>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</si>
  <si>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</si>
  <si>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</si>
  <si>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</si>
  <si>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</si>
  <si>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</si>
  <si>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</si>
  <si>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</si>
  <si>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</si>
  <si>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</si>
  <si>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</si>
  <si>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</si>
  <si>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</si>
  <si>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</si>
  <si>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</si>
  <si>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</si>
  <si>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</si>
  <si>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</si>
  <si>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</si>
  <si>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</si>
  <si>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</si>
  <si>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</si>
  <si>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</si>
  <si>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</si>
  <si>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</si>
  <si>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</si>
  <si>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</si>
  <si>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</si>
  <si>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</si>
  <si>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</si>
  <si>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</si>
  <si>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</si>
  <si>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</si>
  <si>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</si>
  <si>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</si>
  <si>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</si>
  <si>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</si>
  <si>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</si>
  <si>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</si>
  <si>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M</t>
  </si>
  <si>
    <t>Z</t>
  </si>
  <si>
    <t>Š</t>
  </si>
  <si>
    <t>1P</t>
  </si>
  <si>
    <t>2P</t>
  </si>
  <si>
    <t>3K</t>
  </si>
  <si>
    <t>4S</t>
  </si>
  <si>
    <t>5T</t>
  </si>
  <si>
    <t>1Ž</t>
  </si>
  <si>
    <t>3R</t>
  </si>
  <si>
    <t>4F</t>
  </si>
  <si>
    <t>5V</t>
  </si>
  <si>
    <t>6V</t>
  </si>
  <si>
    <t>7K</t>
  </si>
  <si>
    <t>8C</t>
  </si>
  <si>
    <t>9O</t>
  </si>
  <si>
    <t>10S</t>
  </si>
  <si>
    <t>11Ž</t>
  </si>
  <si>
    <t>12T</t>
  </si>
  <si>
    <t>13E</t>
  </si>
  <si>
    <t>6N</t>
  </si>
  <si>
    <t>14D</t>
  </si>
  <si>
    <t>15O</t>
  </si>
  <si>
    <t>16T</t>
  </si>
  <si>
    <t>7B</t>
  </si>
  <si>
    <t>1X</t>
  </si>
  <si>
    <t>S katero prvo črko se prične žival, ki ima peruti, kljun in je pokrita s perjem?</t>
  </si>
  <si>
    <t>2X</t>
  </si>
  <si>
    <t>S katero prvo črko se prične glavno mesto Gorenjske?</t>
  </si>
  <si>
    <t>3X</t>
  </si>
  <si>
    <t>S katero prvo črko se prične reka, ki teče skozi Kranj in se zliva v Donavo?</t>
  </si>
  <si>
    <t>4X</t>
  </si>
  <si>
    <t>S katero prvo črko se začne bela stvar, na katero se piše s flomastri, kredo …?</t>
  </si>
  <si>
    <t>5X</t>
  </si>
  <si>
    <t>6X</t>
  </si>
  <si>
    <t>S katero prvo črko se prične eden nabolj znamenith turističnih krajev na Gorenjskem?</t>
  </si>
  <si>
    <t>S katero prvo črko se prične kraj v bližini Kranja, kjer ima sedež firma Merkur?</t>
  </si>
  <si>
    <t>7X</t>
  </si>
  <si>
    <t>S katero prvo črko se prične načrtno speljana pot s tirnicami za promet s tirničnimi vozili?</t>
  </si>
  <si>
    <t>S katero prvo črko se prične gostilna, kjer strežejo pice?</t>
  </si>
  <si>
    <t>S katero prvo črko se prične večja, v strugi tekoča voda?</t>
  </si>
  <si>
    <t>S katero prvo črko se prične avtomobil ameriške tovarne Ford?</t>
  </si>
  <si>
    <t>S katero prvo črko se prične oleseneli stranski poganjek lesnatih rastlin?</t>
  </si>
  <si>
    <t>S katero prvo črko se prične vozilo med seboj povezanih vagonov, ki jih navadno vleče lokomotiva?</t>
  </si>
  <si>
    <t>S katero prvo črko se prične 4.največje mesto v Sloveniji?</t>
  </si>
  <si>
    <t>S katero prvo črko se prične deček ali deklica v prvih letih življenja?</t>
  </si>
  <si>
    <t>S katero prvo črko se prične glavno mesto Bosne?</t>
  </si>
  <si>
    <t>S katero prvo črko se prične glavno mesto Hrvaške?</t>
  </si>
  <si>
    <t>S katero prvo črko se prične mesto v Zasavju?</t>
  </si>
  <si>
    <t>S katero prvo črko se prične tok, ki jo povzročajo elektroni v gibanju?</t>
  </si>
  <si>
    <t>S katero prvo črko se prične severna soseda Nemčije?</t>
  </si>
  <si>
    <t>S katero prvo črko se prične del kopnega sveta, obdan z vodo?</t>
  </si>
  <si>
    <t>S katero prvo črko se prične utežna mera, 1.000 kg?</t>
  </si>
  <si>
    <t>8X</t>
  </si>
  <si>
    <t>9X</t>
  </si>
  <si>
    <t>10X</t>
  </si>
  <si>
    <t>11X</t>
  </si>
  <si>
    <t>12X</t>
  </si>
  <si>
    <t>13X</t>
  </si>
  <si>
    <t>14X</t>
  </si>
  <si>
    <t>15X</t>
  </si>
  <si>
    <t>16X</t>
  </si>
  <si>
    <t>X</t>
  </si>
  <si>
    <t>S katero prvo črko se prične osmi mesec v letu?</t>
  </si>
  <si>
    <t>Y</t>
  </si>
  <si>
    <t xml:space="preserve">S  katero prvo črko se prične celina, katere meje so Atlantski ocean na Z, Arktični ocean na S, Sredozemsko morje na J?  </t>
  </si>
  <si>
    <t>S katero prvo črko se prične mesto v vzhodni Sloveniji, ki je nosilo rimsko ime Petovia?</t>
  </si>
  <si>
    <t>S  katero prvo črko se prične država, katere glavno mesto je Jeruzalem?</t>
  </si>
  <si>
    <t xml:space="preserve">S  katero prvo črko se prične močno podaljšan sekalec v zgornji čeljusti slona? </t>
  </si>
  <si>
    <t>S  katero prvo črko se prične aspekt razuma in zavesti, ki se kaže kot kombinacija misli, doživljanja, spomina, čustev, volje …?</t>
  </si>
  <si>
    <t>1. naloga: Prebrite spodnja vprašanja! Odgovorite na njih. Rešitev zapišite v zadnji stolpec.</t>
  </si>
  <si>
    <t>PUZLA: ZERO WASTE</t>
  </si>
  <si>
    <t>2. naloga: Z miško se postavite na rdeči trikotnik v zgornjem desnem kotu. Preberite vprašanje. Zapišite manjkajoče črke.</t>
  </si>
  <si>
    <t>Npr. S katero prvo črko se prične mesto v vzhodni Sloveniji, ki je nosilo rimsko ime Petovia? Odgovor je Ptuj. Vi zapišite v zadnji stolpec 1P.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</si>
</sst>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/>
    <xf numFmtId="0" fontId="0" fillId="0" borderId="3" xfId="0" applyBorder="1"/>
    <xf numFmtId="0" fontId="1" fillId="2" borderId="0" xfId="0" applyFont="1" applyFill="1"/>
    <xf numFmtId="49" fontId="0" fillId="0" borderId="0" xfId="0" applyNumberFormat="1"/>
    <xf numFmtId="49" fontId="1" fillId="2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3" borderId="1" xfId="0" applyFill="1" applyBorder="1"/>
    <xf numFmtId="0" fontId="1" fillId="9" borderId="0" xfId="0" applyFont="1" applyFill="1"/>
    <xf numFmtId="0" fontId="4" fillId="10" borderId="0" xfId="0" applyFont="1" applyFill="1"/>
    <xf numFmtId="0" fontId="1" fillId="11" borderId="0" xfId="0" applyFont="1" applyFill="1"/>
    <xf numFmtId="0" fontId="0" fillId="4" borderId="1" xfId="0" applyFill="1" applyBorder="1"/>
    <xf numFmtId="0" fontId="1" fillId="12" borderId="0" xfId="0" applyFont="1" applyFill="1"/>
    <xf numFmtId="0" fontId="3" fillId="10" borderId="2" xfId="0" applyFont="1" applyFill="1" applyBorder="1"/>
    <xf numFmtId="49" fontId="1" fillId="3" borderId="0" xfId="0" applyNumberFormat="1" applyFont="1" applyFill="1"/>
    <xf numFmtId="49" fontId="1" fillId="4" borderId="0" xfId="0" applyNumberFormat="1" applyFont="1" applyFill="1"/>
    <xf numFmtId="49" fontId="1" fillId="1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3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" borderId="0" xfId="0" applyFill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0" borderId="1" xfId="0" applyFont="1" applyBorder="1"/>
    <xf numFmtId="0" fontId="0" fillId="0" borderId="12" xfId="0" applyBorder="1"/>
    <xf numFmtId="0" fontId="6" fillId="0" borderId="0" xfId="0" applyFo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0" fillId="2" borderId="0" xfId="0" applyNumberFormat="1" applyFill="1" applyAlignment="1">
      <alignment horizontal="left"/>
    </xf>
    <xf numFmtId="0" fontId="0" fillId="6" borderId="11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11" borderId="9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9" fillId="3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/>
    </xf>
    <xf numFmtId="0" fontId="19" fillId="15" borderId="1" xfId="0" applyFont="1" applyFill="1" applyBorder="1" applyAlignment="1">
      <alignment horizontal="center"/>
    </xf>
    <xf numFmtId="0" fontId="19" fillId="16" borderId="1" xfId="0" applyFont="1" applyFill="1" applyBorder="1" applyAlignment="1">
      <alignment horizontal="center"/>
    </xf>
    <xf numFmtId="0" fontId="19" fillId="17" borderId="1" xfId="0" applyFont="1" applyFill="1" applyBorder="1" applyAlignment="1">
      <alignment horizontal="center"/>
    </xf>
    <xf numFmtId="0" fontId="19" fillId="18" borderId="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9" fillId="3" borderId="1" xfId="0" applyFont="1" applyFill="1" applyBorder="1" applyProtection="1">
      <protection locked="0"/>
    </xf>
    <xf numFmtId="0" fontId="19" fillId="4" borderId="1" xfId="0" applyFont="1" applyFill="1" applyBorder="1" applyProtection="1">
      <protection locked="0"/>
    </xf>
    <xf numFmtId="0" fontId="19" fillId="9" borderId="1" xfId="0" applyFont="1" applyFill="1" applyBorder="1" applyAlignment="1" applyProtection="1">
      <alignment horizontal="center"/>
      <protection locked="0"/>
    </xf>
    <xf numFmtId="0" fontId="19" fillId="15" borderId="1" xfId="0" applyFont="1" applyFill="1" applyBorder="1" applyAlignment="1" applyProtection="1">
      <alignment horizontal="center"/>
      <protection locked="0"/>
    </xf>
    <xf numFmtId="0" fontId="19" fillId="16" borderId="1" xfId="0" applyFont="1" applyFill="1" applyBorder="1" applyAlignment="1" applyProtection="1">
      <alignment horizontal="center"/>
      <protection locked="0"/>
    </xf>
    <xf numFmtId="0" fontId="19" fillId="17" borderId="1" xfId="0" applyFont="1" applyFill="1" applyBorder="1" applyAlignment="1" applyProtection="1">
      <alignment horizontal="center"/>
      <protection locked="0"/>
    </xf>
    <xf numFmtId="0" fontId="19" fillId="18" borderId="1" xfId="0" applyFont="1" applyFill="1" applyBorder="1" applyAlignment="1" applyProtection="1">
      <alignment horizontal="center"/>
      <protection locked="0"/>
    </xf>
    <xf numFmtId="0" fontId="19" fillId="4" borderId="1" xfId="0" applyFont="1" applyFill="1" applyBorder="1"/>
    <xf numFmtId="0" fontId="19" fillId="3" borderId="1" xfId="0" applyFont="1" applyFill="1" applyBorder="1"/>
    <xf numFmtId="0" fontId="19" fillId="3" borderId="1" xfId="0" applyFont="1" applyFill="1" applyBorder="1"/>
    <xf numFmtId="0" fontId="0" fillId="0" borderId="1" xfId="0" applyBorder="1"/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/>
    <xf numFmtId="0" fontId="0" fillId="0" borderId="13" xfId="0" applyBorder="1"/>
    <xf numFmtId="0" fontId="0" fillId="0" borderId="0" xfId="0" applyAlignment="1"/>
    <xf numFmtId="0" fontId="19" fillId="3" borderId="9" xfId="0" applyFont="1" applyFill="1" applyBorder="1"/>
    <xf numFmtId="0" fontId="19" fillId="3" borderId="11" xfId="0" applyFont="1" applyFill="1" applyBorder="1"/>
    <xf numFmtId="0" fontId="19" fillId="3" borderId="6" xfId="0" applyFont="1" applyFill="1" applyBorder="1"/>
    <xf numFmtId="0" fontId="19" fillId="4" borderId="9" xfId="0" applyFont="1" applyFill="1" applyBorder="1"/>
    <xf numFmtId="0" fontId="19" fillId="4" borderId="11" xfId="0" applyFont="1" applyFill="1" applyBorder="1"/>
    <xf numFmtId="0" fontId="19" fillId="4" borderId="6" xfId="0" applyFont="1" applyFill="1" applyBorder="1"/>
    <xf numFmtId="0" fontId="18" fillId="19" borderId="9" xfId="0" applyFont="1" applyFill="1" applyBorder="1"/>
    <xf numFmtId="0" fontId="18" fillId="19" borderId="11" xfId="0" applyFont="1" applyFill="1" applyBorder="1"/>
    <xf numFmtId="0" fontId="18" fillId="19" borderId="6" xfId="0" applyFont="1" applyFill="1" applyBorder="1"/>
    <xf numFmtId="0" fontId="18" fillId="16" borderId="9" xfId="0" applyFont="1" applyFill="1" applyBorder="1"/>
    <xf numFmtId="0" fontId="18" fillId="16" borderId="11" xfId="0" applyFont="1" applyFill="1" applyBorder="1"/>
    <xf numFmtId="0" fontId="18" fillId="16" borderId="6" xfId="0" applyFont="1" applyFill="1" applyBorder="1"/>
    <xf numFmtId="0" fontId="18" fillId="15" borderId="9" xfId="0" applyFont="1" applyFill="1" applyBorder="1"/>
    <xf numFmtId="0" fontId="18" fillId="15" borderId="11" xfId="0" applyFont="1" applyFill="1" applyBorder="1"/>
    <xf numFmtId="0" fontId="18" fillId="15" borderId="6" xfId="0" applyFont="1" applyFill="1" applyBorder="1"/>
    <xf numFmtId="0" fontId="19" fillId="9" borderId="9" xfId="0" applyFont="1" applyFill="1" applyBorder="1"/>
    <xf numFmtId="0" fontId="19" fillId="9" borderId="11" xfId="0" applyFont="1" applyFill="1" applyBorder="1"/>
    <xf numFmtId="0" fontId="19" fillId="9" borderId="6" xfId="0" applyFont="1" applyFill="1" applyBorder="1"/>
    <xf numFmtId="0" fontId="0" fillId="18" borderId="9" xfId="0" applyFill="1" applyBorder="1"/>
    <xf numFmtId="0" fontId="0" fillId="18" borderId="11" xfId="0" applyFill="1" applyBorder="1"/>
    <xf numFmtId="0" fontId="0" fillId="18" borderId="6" xfId="0" applyFill="1" applyBorder="1"/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0" fillId="20" borderId="0" xfId="0" applyFont="1" applyFill="1" applyAlignment="1"/>
    <xf numFmtId="0" fontId="2" fillId="0" borderId="0" xfId="0" applyFont="1" applyAlignment="1"/>
    <xf numFmtId="0" fontId="21" fillId="0" borderId="0" xfId="0" applyFont="1"/>
    <xf numFmtId="0" fontId="20" fillId="20" borderId="0" xfId="0" applyFont="1" applyFill="1" applyAlignment="1">
      <alignment horizontal="left" vertical="center"/>
    </xf>
    <xf numFmtId="0" fontId="20" fillId="20" borderId="0" xfId="0" applyFont="1" applyFill="1" applyAlignment="1">
      <alignment horizontal="left"/>
    </xf>
    <xf numFmtId="0" fontId="2" fillId="21" borderId="0" xfId="0" applyFont="1" applyFill="1" applyAlignment="1">
      <alignment horizontal="left" vertical="center"/>
    </xf>
    <xf numFmtId="0" fontId="2" fillId="21" borderId="0" xfId="0" applyFont="1" applyFill="1" applyAlignment="1">
      <alignment horizontal="left"/>
    </xf>
  </cellXfs>
  <cellStyles count="1">
    <cellStyle name="Navadno" xfId="0" builtinId="0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8000"/>
      <color rgb="FF00FF00"/>
      <color rgb="FFFF99FF"/>
      <color rgb="FFFF66FF"/>
      <color rgb="FF99CCFF"/>
      <color rgb="FFD9F1FF"/>
      <color rgb="FFFFFF00"/>
      <color rgb="FF00FF99"/>
      <color rgb="FFEAEAEA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FD3C-F422-4F4B-8811-0D9B0CB15CB6}">
  <sheetPr>
    <tabColor rgb="FFFF0000"/>
  </sheetPr>
  <dimension ref="A1:BQ123"/>
  <sheetViews>
    <sheetView tabSelected="1" topLeftCell="A7" zoomScaleNormal="100" workbookViewId="0">
      <selection activeCell="AM37" sqref="AM37"/>
    </sheetView>
  </sheetViews>
  <sheetFormatPr defaultColWidth="8.85546875" defaultRowHeight="15" x14ac:dyDescent="0.25"/>
  <cols>
    <col min="1" max="28" width="3.7109375" customWidth="1"/>
    <col min="29" max="29" width="4.140625" customWidth="1"/>
    <col min="30" max="30" width="3.7109375" customWidth="1"/>
    <col min="31" max="31" width="6" customWidth="1"/>
    <col min="32" max="32" width="5.85546875" customWidth="1"/>
    <col min="33" max="66" width="3.7109375" customWidth="1"/>
    <col min="67" max="95" width="2.42578125" customWidth="1"/>
  </cols>
  <sheetData>
    <row r="1" spans="1:63" ht="21" x14ac:dyDescent="0.35">
      <c r="A1" s="136" t="s">
        <v>123</v>
      </c>
      <c r="B1" s="136"/>
      <c r="C1" s="136"/>
      <c r="D1" s="136"/>
      <c r="E1" s="136"/>
      <c r="F1" s="136"/>
      <c r="G1" s="136"/>
    </row>
    <row r="3" spans="1:63" x14ac:dyDescent="0.25">
      <c r="A3" s="134" t="s">
        <v>124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35"/>
      <c r="AE3" s="135"/>
    </row>
    <row r="6" spans="1:63" ht="13.9" customHeight="1" x14ac:dyDescent="0.25">
      <c r="B6" s="72"/>
      <c r="C6" s="75" t="str">
        <f>IF(AE59=List3!A20,"13E","13X")</f>
        <v>13X</v>
      </c>
      <c r="D6" s="72"/>
      <c r="E6" s="72"/>
      <c r="F6" s="72"/>
      <c r="G6" s="72"/>
      <c r="H6" s="72"/>
      <c r="I6" s="72"/>
      <c r="J6" s="72"/>
      <c r="K6" s="72"/>
      <c r="L6" s="78" t="str">
        <f>IF(AE47=List3!A8,"1Ž","1X")</f>
        <v>1X</v>
      </c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I6" s="85" t="str">
        <f>IF(AE54=List3!A15,"8C","8X")</f>
        <v>8X</v>
      </c>
      <c r="AN6" s="84" t="str">
        <f>IF(AE62=List3!A23,"16T","16X")</f>
        <v>16X</v>
      </c>
      <c r="AR6" s="72"/>
      <c r="AS6" s="76" t="str">
        <f>IF(AE60=List3!A21,"14D","14X")</f>
        <v>14X</v>
      </c>
    </row>
    <row r="7" spans="1:63" ht="13.9" customHeight="1" x14ac:dyDescent="0.25">
      <c r="B7" s="72"/>
      <c r="C7" s="86" t="str">
        <f>IF(AE42=List3!A3,"K","X")</f>
        <v>X</v>
      </c>
      <c r="D7" s="72"/>
      <c r="E7" s="72"/>
      <c r="F7" s="72"/>
      <c r="G7" s="72"/>
      <c r="H7" s="72"/>
      <c r="I7" s="72"/>
      <c r="J7" s="72"/>
      <c r="K7" s="72"/>
      <c r="L7" s="87" t="str">
        <f>IF(AE65=List3!A26,"I","X")</f>
        <v>X</v>
      </c>
      <c r="M7" s="72"/>
      <c r="N7" s="72"/>
      <c r="O7" s="72"/>
      <c r="P7" s="72"/>
      <c r="Q7" s="75" t="str">
        <f>IF(AE48=List3!A9,"2P","2X")</f>
        <v>2X</v>
      </c>
      <c r="R7" s="72"/>
      <c r="S7" s="72"/>
      <c r="T7" s="72"/>
      <c r="U7" s="72"/>
      <c r="V7" s="72"/>
      <c r="W7" s="72"/>
      <c r="X7" s="72"/>
      <c r="Y7" s="72"/>
      <c r="Z7" s="72"/>
      <c r="AA7" s="72"/>
      <c r="AE7" s="75" t="str">
        <f>IF(AE55=List3!A16,"9O","9X")</f>
        <v>9X</v>
      </c>
      <c r="AG7" s="74" t="str">
        <f>IF(AE45=List3!A6,"6N","6X")</f>
        <v>6X</v>
      </c>
      <c r="AH7" s="89"/>
      <c r="AI7" s="87"/>
      <c r="AJ7" s="87" t="s">
        <v>46</v>
      </c>
      <c r="AK7" s="87" t="str">
        <f>IF(AE64=List3!A25,"E","Y")</f>
        <v>Y</v>
      </c>
      <c r="AL7" s="89" t="s">
        <v>52</v>
      </c>
      <c r="AM7" s="87" t="s">
        <v>52</v>
      </c>
      <c r="AN7" s="87" t="str">
        <f>IF(AE64=List3!A25,"E","Y")</f>
        <v>Y</v>
      </c>
      <c r="AO7" s="91" t="str">
        <f>IF(AE43=List3!A4,"S","X")</f>
        <v>X</v>
      </c>
      <c r="AP7" s="91" t="str">
        <f>IF(AE44=List3!A5,"T","X")</f>
        <v>X</v>
      </c>
      <c r="AQ7" s="89" t="s">
        <v>45</v>
      </c>
      <c r="AR7" s="87" t="str">
        <f>IF(AE60=List3!A21,"D","X")</f>
        <v>X</v>
      </c>
      <c r="AS7" s="87" t="str">
        <f>IF(AE66=List3!A27,"O","X")</f>
        <v>X</v>
      </c>
      <c r="AT7" s="87" t="str">
        <f>IF(AE46=List3!A7,"B","X")</f>
        <v>X</v>
      </c>
      <c r="AU7" s="87" t="str">
        <f>IF(AE65=List3!A26,"I","X")</f>
        <v>X</v>
      </c>
      <c r="AV7" s="89" t="s">
        <v>54</v>
      </c>
      <c r="AW7" s="87" t="s">
        <v>43</v>
      </c>
      <c r="AX7" s="91" t="s">
        <v>44</v>
      </c>
      <c r="AY7" s="34" t="str">
        <f>IF(AE64=List3!A25,"E","Y")</f>
        <v>Y</v>
      </c>
      <c r="AZ7" s="72"/>
      <c r="BA7" s="72"/>
      <c r="BB7" s="72"/>
    </row>
    <row r="8" spans="1:63" ht="13.9" customHeight="1" thickBot="1" x14ac:dyDescent="0.3">
      <c r="B8" s="74" t="str">
        <f>IF(AE42=List3!A3,"3K","3X")</f>
        <v>3X</v>
      </c>
      <c r="C8" s="87" t="str">
        <f>IF(AE66=List3!A27,"O","X")</f>
        <v>X</v>
      </c>
      <c r="D8" s="73" t="s">
        <v>34</v>
      </c>
      <c r="E8" s="87" t="str">
        <f>IF(AE65=List3!A26,"I","X")</f>
        <v>X</v>
      </c>
      <c r="F8" s="87" t="s">
        <v>48</v>
      </c>
      <c r="G8" s="87" t="str">
        <f>IF(AE65=List3!A26,"I","X")</f>
        <v>X</v>
      </c>
      <c r="H8" s="87" t="str">
        <f>IF(AE45=List3!A6,"N","X")</f>
        <v>X</v>
      </c>
      <c r="I8" s="89" t="s">
        <v>35</v>
      </c>
      <c r="J8" s="75" t="str">
        <f>IF(AE57=List3!A18,"11Ž","11X")</f>
        <v>11X</v>
      </c>
      <c r="K8" s="87" t="s">
        <v>114</v>
      </c>
      <c r="L8" s="87" t="s">
        <v>43</v>
      </c>
      <c r="M8" s="87" t="str">
        <f>IF(AE65=List3!A26,"I","X")</f>
        <v>X</v>
      </c>
      <c r="N8" s="87" t="s">
        <v>34</v>
      </c>
      <c r="O8" s="72"/>
      <c r="P8" s="72"/>
      <c r="Q8" s="87" t="s">
        <v>34</v>
      </c>
      <c r="R8" s="72"/>
      <c r="S8" s="72"/>
      <c r="T8" s="72"/>
      <c r="U8" s="72"/>
      <c r="V8" s="72"/>
      <c r="W8" s="72"/>
      <c r="X8" s="72"/>
      <c r="Y8" s="72"/>
      <c r="Z8" s="72"/>
      <c r="AA8" s="72"/>
      <c r="AE8" s="88" t="str">
        <f>IF(AE60=List3!A21,"D","X")</f>
        <v>X</v>
      </c>
      <c r="AI8" s="87" t="s">
        <v>46</v>
      </c>
      <c r="AN8" s="87"/>
      <c r="AR8" s="72"/>
      <c r="AS8" s="87" t="str">
        <f>IF(AE46=List3!A7,"B","X")</f>
        <v>X</v>
      </c>
      <c r="AT8" s="72"/>
      <c r="AU8" s="72"/>
      <c r="AV8" s="72"/>
      <c r="AW8" s="72"/>
      <c r="AX8" s="72"/>
      <c r="AY8" s="72"/>
      <c r="AZ8" s="72"/>
      <c r="BA8" s="72"/>
      <c r="BB8" s="72"/>
    </row>
    <row r="9" spans="1:63" ht="13.9" customHeight="1" x14ac:dyDescent="0.25">
      <c r="B9" s="72"/>
      <c r="C9" s="87" t="s">
        <v>34</v>
      </c>
      <c r="D9" s="72"/>
      <c r="E9" s="72"/>
      <c r="F9" s="72"/>
      <c r="G9" s="72"/>
      <c r="H9" s="72"/>
      <c r="I9" s="72"/>
      <c r="J9" s="87" t="s">
        <v>114</v>
      </c>
      <c r="K9" s="72"/>
      <c r="L9" s="87" t="s">
        <v>34</v>
      </c>
      <c r="M9" s="72"/>
      <c r="N9" s="72"/>
      <c r="O9" s="72"/>
      <c r="P9" s="72"/>
      <c r="Q9" s="87" t="str">
        <f>IF(AE63=List3!A24,"A","X")</f>
        <v>X</v>
      </c>
      <c r="R9" s="72"/>
      <c r="S9" s="72"/>
      <c r="T9" s="72"/>
      <c r="U9" s="72"/>
      <c r="V9" s="72"/>
      <c r="W9" s="72"/>
      <c r="X9" s="72"/>
      <c r="Y9" s="75" t="str">
        <f>IF(AE52=List3!A13,"6F","6X")</f>
        <v>6X</v>
      </c>
      <c r="Z9" s="72"/>
      <c r="AA9" s="72"/>
      <c r="AE9" s="91" t="str">
        <f>IF(AE42=List3!A3,"K","X")</f>
        <v>X</v>
      </c>
      <c r="AI9" s="91" t="str">
        <f>IF(AE44=List3!A5,"T","X")</f>
        <v>X</v>
      </c>
      <c r="AN9" s="91" t="str">
        <f>IF(AE44=List3!A5,"T","X")</f>
        <v>X</v>
      </c>
      <c r="AR9" s="72"/>
      <c r="AS9" s="87" t="str">
        <f>IF(AE49=List3!A10,"R","X")</f>
        <v>X</v>
      </c>
      <c r="AT9" s="72"/>
      <c r="AU9" s="72"/>
      <c r="AV9" s="72"/>
      <c r="AW9" s="72"/>
      <c r="AX9" s="72"/>
      <c r="AY9" s="72"/>
      <c r="AZ9" s="72"/>
      <c r="BA9" s="72"/>
      <c r="BB9" s="72"/>
    </row>
    <row r="10" spans="1:63" ht="13.9" customHeight="1" thickBot="1" x14ac:dyDescent="0.3">
      <c r="B10" s="72"/>
      <c r="C10" s="87" t="str">
        <f>IF(AE66=List3!A27,"O","X")</f>
        <v>X</v>
      </c>
      <c r="D10" s="72"/>
      <c r="E10" s="72"/>
      <c r="F10" s="72"/>
      <c r="G10" s="72"/>
      <c r="H10" s="72"/>
      <c r="I10" s="72"/>
      <c r="J10" s="87" t="s">
        <v>43</v>
      </c>
      <c r="K10" s="72"/>
      <c r="L10" s="87" t="s">
        <v>39</v>
      </c>
      <c r="M10" s="72"/>
      <c r="O10" s="72"/>
      <c r="P10" s="72"/>
      <c r="Q10" s="91" t="str">
        <f>IF(AE43=List3!A4,"S","X")</f>
        <v>X</v>
      </c>
      <c r="R10" s="72"/>
      <c r="S10" s="72"/>
      <c r="T10" s="72"/>
      <c r="U10" s="72"/>
      <c r="V10" s="72"/>
      <c r="W10" s="75" t="str">
        <f>IF(AE56=List3!A17,"10S","10X")</f>
        <v>10X</v>
      </c>
      <c r="X10" s="72"/>
      <c r="Y10" s="87" t="str">
        <f>IF(AE64=List3!A25,"E","Y")</f>
        <v>Y</v>
      </c>
      <c r="Z10" s="72"/>
      <c r="AA10" s="72"/>
      <c r="AE10" s="93"/>
      <c r="AI10" s="87" t="str">
        <f>IF(AE49=List3!A10,"R","X")</f>
        <v>X</v>
      </c>
      <c r="AN10" s="87" t="str">
        <f>IF(AE63=List3!A24,"A","X")</f>
        <v>X</v>
      </c>
      <c r="AR10" s="72"/>
      <c r="AS10" s="88" t="str">
        <f>IF(AE63=List3!A24,"A","X")</f>
        <v>X</v>
      </c>
      <c r="AT10" s="72"/>
      <c r="AU10" s="72"/>
      <c r="AV10" s="72"/>
      <c r="AW10" s="72"/>
      <c r="AX10" s="72"/>
      <c r="AY10" s="72"/>
      <c r="AZ10" s="72"/>
      <c r="BA10" s="72"/>
      <c r="BB10" s="72"/>
    </row>
    <row r="11" spans="1:63" ht="13.9" customHeight="1" thickBot="1" x14ac:dyDescent="0.3">
      <c r="B11" s="72"/>
      <c r="C11" s="87" t="s">
        <v>54</v>
      </c>
      <c r="D11" s="72"/>
      <c r="E11" s="72"/>
      <c r="F11" s="72"/>
      <c r="G11" s="72"/>
      <c r="H11" s="72"/>
      <c r="I11" s="72"/>
      <c r="J11" s="87" t="s">
        <v>114</v>
      </c>
      <c r="K11" s="72"/>
      <c r="L11" s="87" t="str">
        <f>IF(AE64=List3!A25,"E","Y")</f>
        <v>Y</v>
      </c>
      <c r="M11" s="72"/>
      <c r="O11" s="72"/>
      <c r="P11" s="72"/>
      <c r="Q11" s="91" t="str">
        <f>IF(AE44=List3!A5,"T","X")</f>
        <v>X</v>
      </c>
      <c r="R11" s="72"/>
      <c r="S11" s="72"/>
      <c r="T11" s="72"/>
      <c r="U11" s="72"/>
      <c r="V11" s="72"/>
      <c r="W11" s="87" t="s">
        <v>43</v>
      </c>
      <c r="X11" s="72"/>
      <c r="Y11" s="87"/>
      <c r="Z11" s="72"/>
      <c r="AA11" s="75" t="str">
        <f>IF(AE53=List3!A14,"7K","7X")</f>
        <v>7X</v>
      </c>
      <c r="AE11" s="88" t="str">
        <f>IF(AE60=List3!A21,"D","X")</f>
        <v>X</v>
      </c>
      <c r="AI11" s="88" t="str">
        <f>IF(AE67=List3!A28,"U","X")</f>
        <v>X</v>
      </c>
      <c r="AN11" s="87" t="s">
        <v>39</v>
      </c>
      <c r="AR11" s="72"/>
      <c r="AS11" s="87" t="str">
        <f>IF(AE67=List3!A28,"U","X")</f>
        <v>X</v>
      </c>
      <c r="AT11" s="72"/>
      <c r="AU11" s="72"/>
      <c r="AV11" s="72"/>
      <c r="AW11" s="72"/>
      <c r="AX11" s="72"/>
      <c r="AY11" s="72"/>
      <c r="AZ11" s="72"/>
      <c r="BA11" s="72"/>
      <c r="BB11" s="72"/>
    </row>
    <row r="12" spans="1:63" ht="13.9" customHeight="1" thickBot="1" x14ac:dyDescent="0.3">
      <c r="B12" s="72"/>
      <c r="C12" s="91" t="str">
        <f>IF(AE42=List3!A3,"K","X")</f>
        <v>X</v>
      </c>
      <c r="D12" s="72"/>
      <c r="E12" s="72"/>
      <c r="F12" s="72"/>
      <c r="G12" s="72"/>
      <c r="H12" s="72"/>
      <c r="I12" s="72"/>
      <c r="J12" s="87"/>
      <c r="K12" s="72"/>
      <c r="L12" s="87" t="str">
        <f>IF(AE45=List3!A6,"N","X")</f>
        <v>X</v>
      </c>
      <c r="M12" s="72"/>
      <c r="O12" s="75" t="str">
        <f>IF(AE49=List3!A10,"3R","3X")</f>
        <v>3X</v>
      </c>
      <c r="P12" s="72"/>
      <c r="Q12" s="87" t="s">
        <v>114</v>
      </c>
      <c r="R12" s="72"/>
      <c r="S12" s="72"/>
      <c r="T12" s="72"/>
      <c r="U12" s="75" t="str">
        <f>IF(AE51=List3!A12,"5V","5X")</f>
        <v>5X</v>
      </c>
      <c r="V12" s="72"/>
      <c r="W12" s="87" t="str">
        <f>IF(AE66=List3!A27,"O","X")</f>
        <v>X</v>
      </c>
      <c r="X12" s="72"/>
      <c r="Y12" s="87" t="str">
        <f>IF(AE65=List3!A26,"I","X")</f>
        <v>X</v>
      </c>
      <c r="Z12" s="72"/>
      <c r="AA12" s="87" t="s">
        <v>52</v>
      </c>
      <c r="AE12" s="91" t="str">
        <f>IF(AE48=List3!A9,"P","X")</f>
        <v>X</v>
      </c>
      <c r="AI12" s="86" t="str">
        <f>IF(AE48=List3!A9,"P","X")</f>
        <v>X</v>
      </c>
      <c r="AN12" s="88" t="str">
        <f>IF(AE67=List3!A28,"U","X")</f>
        <v>X</v>
      </c>
      <c r="AR12" s="72"/>
      <c r="AS12" s="91" t="str">
        <f>IF(AE48=List3!A9,"P","X")</f>
        <v>X</v>
      </c>
      <c r="AT12" s="72"/>
      <c r="AU12" s="72"/>
      <c r="AV12" s="72"/>
      <c r="AW12" s="72"/>
      <c r="AX12" s="72"/>
      <c r="AY12" s="72"/>
      <c r="AZ12" s="72"/>
      <c r="BA12" s="72"/>
      <c r="BB12" s="72"/>
    </row>
    <row r="13" spans="1:63" ht="18" customHeight="1" thickBot="1" x14ac:dyDescent="0.3">
      <c r="B13" s="72"/>
      <c r="C13" s="88" t="str">
        <f>IF(AE64=List3!A25,"E","Y")</f>
        <v>Y</v>
      </c>
      <c r="D13" s="72"/>
      <c r="E13" s="72"/>
      <c r="F13" s="72"/>
      <c r="G13" s="72"/>
      <c r="H13" s="72"/>
      <c r="I13" s="72"/>
      <c r="J13" s="87" t="str">
        <f>IF(AE63=List3!A24,"A","X")</f>
        <v>X</v>
      </c>
      <c r="K13" s="72"/>
      <c r="L13" s="87"/>
      <c r="M13" s="72"/>
      <c r="O13" s="87" t="str">
        <f>IF(AE65=List3!A26,"I","X")</f>
        <v>X</v>
      </c>
      <c r="P13" s="72"/>
      <c r="Q13" s="87" t="s">
        <v>48</v>
      </c>
      <c r="R13" s="72"/>
      <c r="S13" s="75" t="str">
        <f>IF(AE50=List3!A11,"4F","4X")</f>
        <v>4X</v>
      </c>
      <c r="T13" s="72"/>
      <c r="U13" s="87" t="s">
        <v>35</v>
      </c>
      <c r="V13" s="72"/>
      <c r="W13" s="87"/>
      <c r="X13" s="72"/>
      <c r="Y13" s="91" t="str">
        <f>IF(AE42=List3!A3,"K","X")</f>
        <v>X</v>
      </c>
      <c r="Z13" s="72"/>
      <c r="AA13" s="87" t="str">
        <f>IF(AE64=List3!A25,"E","Y")</f>
        <v>Y</v>
      </c>
      <c r="AE13" s="87" t="str">
        <f>IF(AE49=List3!A10,"R","X")</f>
        <v>X</v>
      </c>
      <c r="AI13" s="87" t="str">
        <f>IF(AE66=List3!A27,"O","X")</f>
        <v>X</v>
      </c>
      <c r="AN13" s="91" t="str">
        <f>IF(AE48=List3!A9,"P","X")</f>
        <v>X</v>
      </c>
      <c r="AR13" s="72"/>
      <c r="AS13" s="87" t="str">
        <f>IF(AE66=List3!A27,"O","X")</f>
        <v>X</v>
      </c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</row>
    <row r="14" spans="1:63" ht="18" customHeight="1" thickBot="1" x14ac:dyDescent="0.3">
      <c r="B14" s="72"/>
      <c r="C14" s="91" t="str">
        <f>IF(AE42=List3!A3,"K","X")</f>
        <v>X</v>
      </c>
      <c r="D14" s="72"/>
      <c r="E14" s="72"/>
      <c r="F14" s="72"/>
      <c r="G14" s="72"/>
      <c r="H14" s="72"/>
      <c r="I14" s="72"/>
      <c r="J14" s="72"/>
      <c r="K14" s="72"/>
      <c r="L14" s="88" t="str">
        <f>IF(AE64=List3!A25,"E","Y")</f>
        <v>Y</v>
      </c>
      <c r="M14" s="72"/>
      <c r="O14" s="87"/>
      <c r="P14" s="72"/>
      <c r="Q14" s="87" t="str">
        <f>IF(AE45=List3!A6,"N","X")</f>
        <v>X</v>
      </c>
      <c r="R14" s="72"/>
      <c r="S14" s="87" t="str">
        <f>IF(AE63=List3!A24,"A","X")</f>
        <v>X</v>
      </c>
      <c r="T14" s="72"/>
      <c r="U14" s="87" t="s">
        <v>53</v>
      </c>
      <c r="V14" s="72"/>
      <c r="W14" s="88" t="str">
        <f>IF(AE66=List3!A27,"O","X")</f>
        <v>X</v>
      </c>
      <c r="X14" s="72"/>
      <c r="Y14" s="87" t="str">
        <f>IF(AE66=List3!A27,"O","X")</f>
        <v>X</v>
      </c>
      <c r="Z14" s="72"/>
      <c r="AA14" s="91" t="str">
        <f>IF(AE44=List3!A5,"T","X")</f>
        <v>X</v>
      </c>
      <c r="AE14" s="87" t="str">
        <f>IF(AE65=List3!A26,"I","X")</f>
        <v>X</v>
      </c>
      <c r="AI14" s="87" t="str">
        <f>IF(AE45=List3!A6,"N","X")</f>
        <v>X</v>
      </c>
      <c r="AN14" s="87" t="str">
        <f>IF(AE49=List3!A10,"R","X")</f>
        <v>X</v>
      </c>
      <c r="AR14" s="72"/>
      <c r="AS14" s="87" t="str">
        <f>IF(AE49=List3!A10,"R","X")</f>
        <v>X</v>
      </c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</row>
    <row r="15" spans="1:63" ht="18" customHeight="1" thickBot="1" x14ac:dyDescent="0.3">
      <c r="B15" s="72"/>
      <c r="C15" s="87"/>
      <c r="D15" s="72"/>
      <c r="E15" s="72"/>
      <c r="F15" s="72"/>
      <c r="G15" s="72"/>
      <c r="H15" s="72"/>
      <c r="I15" s="72"/>
      <c r="J15" s="72"/>
      <c r="K15" s="72"/>
      <c r="L15" s="90" t="str">
        <f>IF(AE46=List3!A7,"B","X")</f>
        <v>X</v>
      </c>
      <c r="M15" s="72"/>
      <c r="O15" s="87" t="str">
        <f>IF(AE67=List3!A28,"U","X")</f>
        <v>X</v>
      </c>
      <c r="P15" s="72"/>
      <c r="Q15" s="88" t="str">
        <f>IF(AE63=List3!A24,"A","X")</f>
        <v>X</v>
      </c>
      <c r="R15" s="72"/>
      <c r="S15" s="91" t="str">
        <f>IF(AE54=List3!A15,"C","X")</f>
        <v>X</v>
      </c>
      <c r="T15" s="72"/>
      <c r="U15" s="87" t="str">
        <f>IF(AE65=List3!A26,"I","X")</f>
        <v>X</v>
      </c>
      <c r="V15" s="72"/>
      <c r="W15" s="87" t="str">
        <f>IF(AE64=List3!A25,"E","Y")</f>
        <v>Y</v>
      </c>
      <c r="X15" s="72"/>
      <c r="Y15" s="87" t="s">
        <v>48</v>
      </c>
      <c r="Z15" s="72"/>
      <c r="AA15" s="87" t="str">
        <f>IF(AE65=List3!A26,"I","X")</f>
        <v>X</v>
      </c>
      <c r="AC15" s="76" t="str">
        <f>IF(AE61=List3!A22,"15O","15X")</f>
        <v>15X</v>
      </c>
      <c r="AE15" s="87" t="s">
        <v>50</v>
      </c>
      <c r="AI15" s="87" t="str">
        <f>IF(AE66=List3!A27,"O","X")</f>
        <v>X</v>
      </c>
      <c r="AN15" s="87" t="str">
        <f>IF(AE63=List3!A24,"A","X")</f>
        <v>X</v>
      </c>
      <c r="AR15" s="72"/>
      <c r="AS15" s="87" t="str">
        <f>IF(AE63=List3!A24,"A","X")</f>
        <v>X</v>
      </c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</row>
    <row r="16" spans="1:63" ht="18" customHeight="1" x14ac:dyDescent="0.25">
      <c r="B16" s="72"/>
      <c r="C16" s="87" t="str">
        <f>IF(AE64=List3!A25,"E","Y")</f>
        <v>Y</v>
      </c>
      <c r="D16" s="72"/>
      <c r="E16" s="72"/>
      <c r="F16" s="72"/>
      <c r="G16" s="72"/>
      <c r="H16" s="72"/>
      <c r="I16" s="72"/>
      <c r="J16" s="72"/>
      <c r="K16" s="74" t="str">
        <f>IF(AE40=List3!A1,"1P","1X")</f>
        <v>1X</v>
      </c>
      <c r="L16" s="87" t="str">
        <f>IF(AE49=List3!A10,"R","X")</f>
        <v>X</v>
      </c>
      <c r="M16" s="87" t="str">
        <f>IF(AE66=List3!A27,"O","X")</f>
        <v>X</v>
      </c>
      <c r="N16" s="87" t="str">
        <f>IF(AE65=List3!A26,"I","X")</f>
        <v>X</v>
      </c>
      <c r="O16" s="87" t="s">
        <v>53</v>
      </c>
      <c r="P16" s="71" t="s">
        <v>43</v>
      </c>
      <c r="Q16" s="87" t="str">
        <f>IF(AE64=List3!A25,"E","Y")</f>
        <v>Y</v>
      </c>
      <c r="R16" s="87" t="s">
        <v>47</v>
      </c>
      <c r="S16" s="87" t="str">
        <f>IF(AE64=List3!A25,"E","Y")</f>
        <v>Y</v>
      </c>
      <c r="T16" s="89" t="s">
        <v>54</v>
      </c>
      <c r="U16" s="87"/>
      <c r="V16" s="87" t="s">
        <v>114</v>
      </c>
      <c r="W16" s="87" t="s">
        <v>52</v>
      </c>
      <c r="X16" s="87" t="s">
        <v>52</v>
      </c>
      <c r="Y16" s="87" t="str">
        <f>IF(AE63=List3!A24,"A","X")</f>
        <v>X</v>
      </c>
      <c r="Z16" s="87" t="str">
        <f>IF(AE45=List3!A6,"N","X")</f>
        <v>X</v>
      </c>
      <c r="AA16" s="87"/>
      <c r="AB16" s="87" t="str">
        <f>IF(AE66=List3!A27,"O","X")</f>
        <v>X</v>
      </c>
      <c r="AC16" s="87" t="str">
        <f>IF(AE60=List3!A21,"D","X")</f>
        <v>X</v>
      </c>
      <c r="AD16" s="91" t="str">
        <f>IF(AE48=List3!A9,"P","X")</f>
        <v>X</v>
      </c>
      <c r="AE16" s="87" t="str">
        <f>IF(AE63=List3!A24,"A","X")</f>
        <v>X</v>
      </c>
      <c r="AF16" s="87" t="str">
        <f>IF(AE60=List3!A21,"D","X")</f>
        <v>X</v>
      </c>
      <c r="AG16" s="91" t="str">
        <f>IF(AE42=List3!A3,"K","X")</f>
        <v>X</v>
      </c>
      <c r="AH16" s="87" t="str">
        <f>IF(AE66=List3!A27,"O","X")</f>
        <v>X</v>
      </c>
      <c r="AI16" s="87" t="s">
        <v>43</v>
      </c>
      <c r="AN16" s="87" t="s">
        <v>53</v>
      </c>
      <c r="AR16" s="72"/>
      <c r="AS16" s="74" t="str">
        <f>IF(AE46=List3!A7,"7B","7X")</f>
        <v>7X</v>
      </c>
      <c r="AT16" s="87" t="str">
        <f>IF(AE63=List3!A24,"A","X")</f>
        <v>X</v>
      </c>
      <c r="AU16" s="87" t="s">
        <v>52</v>
      </c>
      <c r="AV16" s="87" t="str">
        <f>IF(AE46=List3!A7,"B","X")</f>
        <v>X</v>
      </c>
      <c r="AW16" s="87" t="str">
        <f>IF(AE67=List3!A28,"U","X")</f>
        <v>X</v>
      </c>
      <c r="AX16" s="91" t="str">
        <f>IF(AE43=List3!A4,"S","X")</f>
        <v>X</v>
      </c>
      <c r="AY16" s="87" t="str">
        <f>IF(AE66=List3!A27,"O","X")</f>
        <v>X</v>
      </c>
      <c r="AZ16" s="87" t="s">
        <v>43</v>
      </c>
      <c r="BA16" s="89" t="str">
        <f>IF(AE64=List3!A25,"E","Y")</f>
        <v>Y</v>
      </c>
      <c r="BB16" s="91" t="str">
        <f>IF(AE43=List3!A4,"S","X")</f>
        <v>X</v>
      </c>
      <c r="BC16" s="87" t="s">
        <v>34</v>
      </c>
      <c r="BD16" s="87" t="str">
        <f>IF(AE63=List3!A24,"A","X")</f>
        <v>X</v>
      </c>
      <c r="BE16" s="87" t="s">
        <v>52</v>
      </c>
      <c r="BF16" s="87" t="str">
        <f>IF(AE65=List3!A26,"I","X")</f>
        <v>X</v>
      </c>
      <c r="BG16" s="91" t="str">
        <f>IF(AE54=List3!A15,"C","X")</f>
        <v>X</v>
      </c>
      <c r="BH16" s="87" t="str">
        <f>IF(AE64=List3!A25,"E","Y")</f>
        <v>Y</v>
      </c>
      <c r="BI16" s="72"/>
      <c r="BJ16" s="72"/>
      <c r="BK16" s="72"/>
    </row>
    <row r="17" spans="1:63" ht="18" customHeight="1" x14ac:dyDescent="0.25">
      <c r="B17" s="72"/>
      <c r="C17" s="91" t="str">
        <f>IF(AE44=List3!A5,"T","X")</f>
        <v>X</v>
      </c>
      <c r="D17" s="72"/>
      <c r="E17" s="72"/>
      <c r="F17" s="72"/>
      <c r="G17" s="72"/>
      <c r="H17" s="72"/>
      <c r="I17" s="72"/>
      <c r="J17" s="72"/>
      <c r="K17" s="72"/>
      <c r="L17" s="87" t="str">
        <f>IF(AE64=List3!A25,"E","Y")</f>
        <v>Y</v>
      </c>
      <c r="M17" s="72"/>
      <c r="O17" s="87" t="str">
        <f>IF(AE64=List3!A25,"E","Y")</f>
        <v>Y</v>
      </c>
      <c r="P17" s="72"/>
      <c r="Q17" s="87" t="s">
        <v>52</v>
      </c>
      <c r="R17" s="72"/>
      <c r="S17" s="87" t="str">
        <f>IF(AE46=List3!A7,"B","X")</f>
        <v>X</v>
      </c>
      <c r="T17" s="72"/>
      <c r="U17" s="91" t="str">
        <f>IF(AE42=List3!A3,"K","X")</f>
        <v>X</v>
      </c>
      <c r="V17" s="72"/>
      <c r="W17" s="87" t="str">
        <f>IF(AE46=List3!A7,"B","X")</f>
        <v>X</v>
      </c>
      <c r="X17" s="72"/>
      <c r="Y17" s="91" t="str">
        <f>IF(AE43=List3!A4,"S","X")</f>
        <v>X</v>
      </c>
      <c r="Z17" s="71"/>
      <c r="AA17" s="87" t="str">
        <f>IF(AE63=List3!A24,"A","X")</f>
        <v>X</v>
      </c>
      <c r="AB17" s="34"/>
      <c r="AC17" s="87" t="s">
        <v>34</v>
      </c>
      <c r="AE17" s="87" t="s">
        <v>39</v>
      </c>
      <c r="AI17" s="87" t="str">
        <f>IF(AE45=List3!A6,"N","X")</f>
        <v>X</v>
      </c>
      <c r="AN17" s="87" t="str">
        <f>IF(AE45=List3!A6,"N","X")</f>
        <v>X</v>
      </c>
      <c r="AR17" s="72"/>
      <c r="AS17" s="87" t="str">
        <f>IF(AE45=List3!A6,"N","X")</f>
        <v>X</v>
      </c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</row>
    <row r="18" spans="1:63" ht="18" customHeight="1" thickBot="1" x14ac:dyDescent="0.3">
      <c r="B18" s="72"/>
      <c r="C18" s="87" t="str">
        <f>IF(AE65=List3!A26,"I","X")</f>
        <v>X</v>
      </c>
      <c r="D18" s="72"/>
      <c r="E18" s="72"/>
      <c r="F18" s="72"/>
      <c r="G18" s="72"/>
      <c r="H18" s="72"/>
      <c r="I18" s="72"/>
      <c r="J18" s="72"/>
      <c r="K18" s="72"/>
      <c r="L18" s="88" t="s">
        <v>53</v>
      </c>
      <c r="M18" s="72"/>
      <c r="O18" s="87" t="s">
        <v>34</v>
      </c>
      <c r="P18" s="72"/>
      <c r="Q18" s="87" t="str">
        <f>IF(AE46=List3!A7,"B","X")</f>
        <v>X</v>
      </c>
      <c r="R18" s="72"/>
      <c r="S18" s="87" t="str">
        <f>IF(AE66=List3!A27,"O","X")</f>
        <v>X</v>
      </c>
      <c r="T18" s="72"/>
      <c r="U18" s="87" t="str">
        <f>IF(AE65=List3!A26,"I","X")</f>
        <v>X</v>
      </c>
      <c r="V18" s="72"/>
      <c r="W18" s="87" t="str">
        <f>IF(AE63=List3!A24,"A","X")</f>
        <v>X</v>
      </c>
      <c r="Y18" s="87" t="str">
        <f>IF(AE63=List3!A24,"A","X")</f>
        <v>X</v>
      </c>
      <c r="Z18" s="72"/>
      <c r="AA18" s="72"/>
      <c r="AC18" s="87" t="str">
        <f>IF(AE65=List3!A26,"I","X")</f>
        <v>X</v>
      </c>
      <c r="AE18" s="87" t="str">
        <f>IF(AE63=List3!A24,"A","X")</f>
        <v>X</v>
      </c>
      <c r="AI18" s="88" t="str">
        <f>IF(AE64=List3!A25,"E","Y")</f>
        <v>Y</v>
      </c>
      <c r="AN18" s="88" t="str">
        <f>IF(AE64=List3!A25,"E","Y")</f>
        <v>Y</v>
      </c>
      <c r="AR18" s="72"/>
      <c r="AS18" s="87" t="str">
        <f>IF(AE65=List3!A26,"I","X")</f>
        <v>X</v>
      </c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</row>
    <row r="19" spans="1:63" ht="18" customHeight="1" x14ac:dyDescent="0.25">
      <c r="B19" s="72"/>
      <c r="C19" s="87" t="s">
        <v>39</v>
      </c>
      <c r="D19" s="72"/>
      <c r="E19" s="72"/>
      <c r="F19" s="72"/>
      <c r="G19" s="72"/>
      <c r="H19" s="72"/>
      <c r="I19" s="72"/>
      <c r="J19" s="72"/>
      <c r="K19" s="72"/>
      <c r="L19" s="87" t="str">
        <f>IF(AE66=List3!A27,"O","X")</f>
        <v>X</v>
      </c>
      <c r="M19" s="72"/>
      <c r="O19" s="72"/>
      <c r="Q19" s="87" t="str">
        <f>IF(AE63=List3!A24,"A","X")</f>
        <v>X</v>
      </c>
      <c r="R19" s="72"/>
      <c r="S19" s="87" t="str">
        <f>IF(AE66=List3!A27,"O","X")</f>
        <v>X</v>
      </c>
      <c r="T19" s="72"/>
      <c r="U19" s="72"/>
      <c r="V19" s="72"/>
      <c r="W19" s="87" t="s">
        <v>34</v>
      </c>
      <c r="Y19" s="72"/>
      <c r="Z19" s="72"/>
      <c r="AA19" s="72"/>
      <c r="AC19" s="87" t="s">
        <v>48</v>
      </c>
      <c r="AE19" s="87" t="s">
        <v>39</v>
      </c>
      <c r="AI19" s="87" t="str">
        <f>IF(AE67=List3!A28,"U","X")</f>
        <v>X</v>
      </c>
      <c r="AN19" s="87" t="str">
        <f>IF(AE64=List3!A25,"E","Y")</f>
        <v>Y</v>
      </c>
      <c r="AR19" s="72"/>
      <c r="AS19" s="87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</row>
    <row r="20" spans="1:63" ht="18" customHeight="1" thickBot="1" x14ac:dyDescent="0.3">
      <c r="B20" s="74" t="str">
        <f>IF(AE44=List3!A5,"5T","5X")</f>
        <v>5X</v>
      </c>
      <c r="C20" s="87" t="str">
        <f>IF(AE64=List3!A25,"E","Y")</f>
        <v>Y</v>
      </c>
      <c r="D20" s="91" t="str">
        <f>IF(AE43=List3!A4,"S","X")</f>
        <v>X</v>
      </c>
      <c r="E20" s="87" t="s">
        <v>40</v>
      </c>
      <c r="F20" s="87" t="str">
        <f>IF(AE64=List3!A25,"E","Y")</f>
        <v>Y</v>
      </c>
      <c r="G20" s="87" t="str">
        <f>IF(AE45=List3!A6,"N","X")</f>
        <v>X</v>
      </c>
      <c r="H20" s="87" t="str">
        <f>IF(AE65=List3!A26,"I","X")</f>
        <v>X</v>
      </c>
      <c r="I20" s="87" t="str">
        <f>IF(AE45=List3!A6,"N","X")</f>
        <v>X</v>
      </c>
      <c r="J20" s="87" t="str">
        <f>IF(AE64=List3!A25,"E","Y")</f>
        <v>Y</v>
      </c>
      <c r="K20" s="72"/>
      <c r="L20" s="87" t="str">
        <f>IF(AE60=List3!A21,"D","X")</f>
        <v>X</v>
      </c>
      <c r="M20" s="72"/>
      <c r="O20" s="72"/>
      <c r="Q20" s="87" t="s">
        <v>34</v>
      </c>
      <c r="R20" s="72"/>
      <c r="S20" s="91" t="str">
        <f>IF(AE42=List3!A3,"K","X")</f>
        <v>X</v>
      </c>
      <c r="T20" s="72"/>
      <c r="U20" s="72"/>
      <c r="V20" s="72"/>
      <c r="W20" s="87" t="str">
        <f>IF(AE63=List3!A24,"A","X")</f>
        <v>X</v>
      </c>
      <c r="Y20" s="72"/>
      <c r="Z20" s="72"/>
      <c r="AA20" s="72"/>
      <c r="AC20" s="87" t="str">
        <f>IF(AE64=List3!A25,"E","Y")</f>
        <v>Y</v>
      </c>
      <c r="AE20" s="88" t="str">
        <f>IF(AE66=List3!A27,"O","X")</f>
        <v>X</v>
      </c>
      <c r="AI20" s="91" t="str">
        <f>IF(AE48=List3!A9,"P","X")</f>
        <v>X</v>
      </c>
      <c r="AN20" s="87" t="s">
        <v>52</v>
      </c>
      <c r="AR20" s="72"/>
      <c r="AS20" s="91" t="str">
        <f>IF(AE42=List3!A3,"K","X")</f>
        <v>X</v>
      </c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</row>
    <row r="21" spans="1:63" ht="18" customHeight="1" thickBot="1" x14ac:dyDescent="0.3">
      <c r="B21" s="72"/>
      <c r="D21" s="72"/>
      <c r="E21" s="72"/>
      <c r="F21" s="72"/>
      <c r="G21" s="72"/>
      <c r="H21" s="72"/>
      <c r="I21" s="72"/>
      <c r="J21" s="72"/>
      <c r="K21" s="72"/>
      <c r="L21" s="91" t="str">
        <f>IF(AE48=List3!A9,"P","X")</f>
        <v>X</v>
      </c>
      <c r="M21" s="72"/>
      <c r="O21" s="72"/>
      <c r="Q21" s="87" t="str">
        <f>IF(AE63=List3!A24,"A","X")</f>
        <v>X</v>
      </c>
      <c r="R21" s="72"/>
      <c r="S21" s="72"/>
      <c r="T21" s="72"/>
      <c r="U21" s="72"/>
      <c r="V21" s="72"/>
      <c r="W21" s="87" t="s">
        <v>49</v>
      </c>
      <c r="Y21" s="72"/>
      <c r="Z21" s="72"/>
      <c r="AA21" s="72"/>
      <c r="AC21" s="88" t="str">
        <f>IF(AE45=List3!A6,"N","X")</f>
        <v>X</v>
      </c>
      <c r="AE21" s="91" t="str">
        <f>IF(AE43=List3!A4,"S","X")</f>
        <v>X</v>
      </c>
      <c r="AI21" s="87" t="str">
        <f>IF(AE66=List3!A27,"O","X")</f>
        <v>X</v>
      </c>
      <c r="AN21" s="87" t="str">
        <f>IF(AE46=List3!A7,"B","X")</f>
        <v>X</v>
      </c>
      <c r="AR21" s="72"/>
      <c r="AS21" s="88" t="str">
        <f>IF(AE63=List3!A24,"A","X")</f>
        <v>X</v>
      </c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</row>
    <row r="22" spans="1:63" ht="18" customHeight="1" x14ac:dyDescent="0.25">
      <c r="A22" s="74" t="str">
        <f>IF(AE43=List3!A4,"4S","4X")</f>
        <v>4X</v>
      </c>
      <c r="B22" s="75" t="str">
        <f>IF(AE58=List3!A19,"12T","12X")</f>
        <v>12X</v>
      </c>
      <c r="C22" s="87" t="str">
        <f>IF(AE64=List3!A25,"E","Y")</f>
        <v>Y</v>
      </c>
      <c r="D22" s="91" t="str">
        <f>IF(AE42=List3!A3,"K","X")</f>
        <v>X</v>
      </c>
      <c r="E22" s="87" t="s">
        <v>34</v>
      </c>
      <c r="F22" s="87" t="str">
        <f>IF(AE64=List3!A25,"E","Y")</f>
        <v>Y</v>
      </c>
      <c r="G22" s="87" t="str">
        <f>IF(AE45=List3!A6,"N","X")</f>
        <v>X</v>
      </c>
      <c r="H22" s="89" t="str">
        <f>IF(AE65=List3!A26,"I","X")</f>
        <v>X</v>
      </c>
      <c r="I22" s="91" t="str">
        <f>IF(AE42=List3!A3,"K","X")</f>
        <v>X</v>
      </c>
      <c r="J22" s="87" t="str">
        <f>IF(AE66=List3!A27,"O","X")</f>
        <v>X</v>
      </c>
      <c r="K22" s="87" t="s">
        <v>53</v>
      </c>
      <c r="L22" s="87" t="str">
        <f>IF(AE63=List3!A24,"A","X")</f>
        <v>X</v>
      </c>
      <c r="M22" s="87" t="str">
        <f>IF(AE49=List3!A10,"R","X")</f>
        <v>X</v>
      </c>
      <c r="N22" s="91" t="str">
        <f>IF(AE54=List3!A15,"C","X")</f>
        <v>X</v>
      </c>
      <c r="O22" s="87" t="str">
        <f>IF(AE65=List3!A26,"I","X")</f>
        <v>X</v>
      </c>
      <c r="Q22" s="87"/>
      <c r="R22" s="72"/>
      <c r="S22" s="72"/>
      <c r="T22" s="72"/>
      <c r="U22" s="72"/>
      <c r="V22" s="72"/>
      <c r="W22" s="87" t="str">
        <f>IF(AE66=List3!A27,"O","X")</f>
        <v>X</v>
      </c>
      <c r="Y22" s="72"/>
      <c r="Z22" s="72"/>
      <c r="AA22" s="72"/>
      <c r="AC22" s="87" t="str">
        <f>IF(AE65=List3!A26,"I","X")</f>
        <v>X</v>
      </c>
      <c r="AE22" s="91" t="str">
        <f>IF(AE44=List3!A5,"T","X")</f>
        <v>X</v>
      </c>
      <c r="AI22" s="87" t="str">
        <f>IF(AE49=List3!A10,"R","X")</f>
        <v>X</v>
      </c>
      <c r="AN22" s="87" t="str">
        <f>IF(AE63=List3!A24,"A","X")</f>
        <v>X</v>
      </c>
      <c r="AR22" s="72"/>
      <c r="AS22" s="87" t="str">
        <f>IF(AE65=List3!A26,"I","X")</f>
        <v>X</v>
      </c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</row>
    <row r="23" spans="1:63" ht="18" customHeight="1" x14ac:dyDescent="0.25">
      <c r="B23" s="87" t="str">
        <f>IF(AE64=List3!A25,"E","Y")</f>
        <v>Y</v>
      </c>
      <c r="L23" s="87" t="str">
        <f>IF(AE60=List3!A21,"D","X")</f>
        <v>X</v>
      </c>
      <c r="Q23" s="87" t="str">
        <f>IF(AE63=List3!A24,"A","X")</f>
        <v>X</v>
      </c>
      <c r="AA23" s="72"/>
      <c r="AC23" s="87" t="s">
        <v>53</v>
      </c>
      <c r="AE23" s="87" t="s">
        <v>43</v>
      </c>
      <c r="AI23" s="87" t="str">
        <f>IF(AE63=List3!A24,"A","X")</f>
        <v>X</v>
      </c>
      <c r="AN23" s="87" t="s">
        <v>34</v>
      </c>
      <c r="AR23" s="72"/>
      <c r="AS23" s="87" t="s">
        <v>53</v>
      </c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</row>
    <row r="24" spans="1:63" ht="18" customHeight="1" x14ac:dyDescent="0.25">
      <c r="B24" s="87"/>
      <c r="L24" s="91" t="s">
        <v>49</v>
      </c>
      <c r="AA24" s="72"/>
      <c r="AC24" s="87" t="s">
        <v>33</v>
      </c>
      <c r="AE24" s="87" t="str">
        <f>IF(AE63=List3!A24,"A","X")</f>
        <v>X</v>
      </c>
      <c r="AI24" s="87" t="str">
        <f>IF(AE46=List3!A7,"B","X")</f>
        <v>X</v>
      </c>
      <c r="AN24" s="87" t="str">
        <f>IF(AE63=List3!A24,"A","X")</f>
        <v>X</v>
      </c>
      <c r="AR24" s="72"/>
      <c r="AS24" s="91" t="str">
        <f>IF(AE42=List3!A3,"K","X")</f>
        <v>X</v>
      </c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</row>
    <row r="25" spans="1:63" ht="18" customHeight="1" x14ac:dyDescent="0.25">
      <c r="B25" s="91" t="str">
        <f>IF(AE44=List3!A5,"T","X")</f>
        <v>X</v>
      </c>
      <c r="E25" s="74" t="str">
        <f>IF(AE41=List3!A2,"2P","2X")</f>
        <v>2X</v>
      </c>
      <c r="F25" s="87" t="str">
        <f>IF(AE49=List3!A10,"R","X")</f>
        <v>X</v>
      </c>
      <c r="G25" s="87" t="str">
        <f>IF(AE65=List3!A26,"I","X")</f>
        <v>X</v>
      </c>
      <c r="H25" s="91" t="str">
        <f>IF(AE43=List3!A4,"S","X")</f>
        <v>X</v>
      </c>
      <c r="I25" s="91" t="str">
        <f>IF(AE44=List3!A5,"T","X")</f>
        <v>X</v>
      </c>
      <c r="J25" s="87" t="str">
        <f>IF(AE64=List3!A25,"E","Y")</f>
        <v>Y</v>
      </c>
      <c r="K25" s="89" t="str">
        <f>IF(AE45=List3!A6,"N","X")</f>
        <v>X</v>
      </c>
      <c r="L25" s="87" t="str">
        <f>IF(AE66=List3!A27,"O","X")</f>
        <v>X</v>
      </c>
      <c r="M25" s="91" t="str">
        <f>IF(AE43=List3!A4,"S","X")</f>
        <v>X</v>
      </c>
      <c r="N25" s="87" t="str">
        <f>IF(AE64=List3!A25,"E","Y")</f>
        <v>Y</v>
      </c>
      <c r="O25" s="87" t="str">
        <f>IF(AE46=List3!A7,"B","X")</f>
        <v>X</v>
      </c>
      <c r="P25" s="87" t="str">
        <f>IF(AE45=List3!A6,"N","X")</f>
        <v>X</v>
      </c>
      <c r="Q25" s="89" t="str">
        <f>IF(AE65=List3!A26,"I","X")</f>
        <v>X</v>
      </c>
      <c r="R25" s="91" t="str">
        <f>IF(AE43=List3!A4,"S","X")</f>
        <v>X</v>
      </c>
      <c r="S25" s="91" t="str">
        <f>IF(AE44=List3!A5,"T","X")</f>
        <v>X</v>
      </c>
      <c r="T25" s="87" t="str">
        <f>IF(AE65=List3!A26,"I","X")</f>
        <v>X</v>
      </c>
      <c r="U25" s="91" t="str">
        <f>IF(AE42=List3!A3,"K","X")</f>
        <v>X</v>
      </c>
      <c r="AC25" s="87" t="s">
        <v>34</v>
      </c>
      <c r="AE25" s="87" t="str">
        <f>IF(AE49=List3!A10,"R","X")</f>
        <v>X</v>
      </c>
      <c r="AI25" s="87" t="str">
        <f>IF(AE64=List3!A25,"E","Y")</f>
        <v>Y</v>
      </c>
      <c r="AN25" s="87" t="s">
        <v>49</v>
      </c>
      <c r="AR25" s="72"/>
      <c r="AS25" s="87" t="str">
        <f>IF(AE67=List3!A28,"U","X")</f>
        <v>X</v>
      </c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</row>
    <row r="26" spans="1:63" ht="18" customHeight="1" x14ac:dyDescent="0.25">
      <c r="B26" s="87" t="str">
        <f>IF(AE63=List3!A24,"A","X")</f>
        <v>X</v>
      </c>
      <c r="L26" s="71" t="s">
        <v>43</v>
      </c>
      <c r="AC26" s="87" t="str">
        <f>IF(AE64=List3!A25,"E","Y")</f>
        <v>Y</v>
      </c>
      <c r="AE26" s="87" t="str">
        <f>IF(AE65=List3!A26,"I","X")</f>
        <v>X</v>
      </c>
      <c r="AN26" s="87" t="str">
        <f>IF(AE64=List3!A25,"E","Y")</f>
        <v>Y</v>
      </c>
      <c r="AR26" s="72"/>
      <c r="AS26" s="87" t="s">
        <v>54</v>
      </c>
      <c r="AV26" s="72"/>
      <c r="AW26" s="72"/>
      <c r="AX26" s="72"/>
      <c r="AY26" s="72"/>
      <c r="AZ26" s="72"/>
      <c r="BA26" s="72"/>
      <c r="BB26" s="72"/>
      <c r="BC26" s="92"/>
      <c r="BD26" s="72"/>
      <c r="BE26" s="72"/>
      <c r="BF26" s="72"/>
      <c r="BG26" s="72"/>
      <c r="BH26" s="72"/>
      <c r="BI26" s="72"/>
      <c r="BJ26" s="72"/>
      <c r="BK26" s="72"/>
    </row>
    <row r="27" spans="1:63" ht="18" customHeight="1" thickBot="1" x14ac:dyDescent="0.3">
      <c r="Z27" s="72"/>
      <c r="AC27" s="88" t="str">
        <f>IF(AE60=List3!A21,"D","X")</f>
        <v>X</v>
      </c>
      <c r="AR27" s="72"/>
      <c r="AS27" s="87" t="str">
        <f>IF(AE45=List3!A6,"N","X")</f>
        <v>X</v>
      </c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</row>
    <row r="28" spans="1:63" ht="18" customHeight="1" x14ac:dyDescent="0.25">
      <c r="Z28" s="72"/>
      <c r="AC28" s="91" t="str">
        <f>IF(AE44=List3!A5,"T","X")</f>
        <v>X</v>
      </c>
      <c r="AR28" s="72"/>
      <c r="AS28" s="87" t="s">
        <v>39</v>
      </c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</row>
    <row r="29" spans="1:63" ht="18" customHeight="1" x14ac:dyDescent="0.25">
      <c r="Z29" s="72"/>
      <c r="AC29" s="87" t="str">
        <f>IF(AE49=List3!A10,"R","X")</f>
        <v>X</v>
      </c>
      <c r="AR29" s="72"/>
      <c r="AS29" s="87" t="str">
        <f>IF(AE63=List3!A24,"A","X")</f>
        <v>X</v>
      </c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</row>
    <row r="30" spans="1:63" ht="18" customHeight="1" x14ac:dyDescent="0.25">
      <c r="Z30" s="72"/>
      <c r="AC30" s="87"/>
      <c r="AR30" s="72"/>
      <c r="AS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</row>
    <row r="31" spans="1:63" ht="18" customHeight="1" x14ac:dyDescent="0.25">
      <c r="Z31" s="72"/>
      <c r="AC31" s="87" t="str">
        <f>IF(AE66=List3!A27,"O","X")</f>
        <v>X</v>
      </c>
      <c r="AQ31" s="72"/>
      <c r="AR31" s="72"/>
      <c r="AS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</row>
    <row r="32" spans="1:63" ht="18" customHeight="1" x14ac:dyDescent="0.25">
      <c r="Z32" s="72"/>
      <c r="AB32" s="72"/>
      <c r="AC32" s="87" t="s">
        <v>43</v>
      </c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</row>
    <row r="33" spans="1:69" ht="18" customHeight="1" x14ac:dyDescent="0.25">
      <c r="Z33" s="72"/>
      <c r="AC33" s="87" t="str">
        <f>IF(AE65=List3!A26,"I","X")</f>
        <v>X</v>
      </c>
      <c r="AQ33" s="72"/>
      <c r="AR33" s="72"/>
      <c r="AS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</row>
    <row r="34" spans="1:69" ht="18" customHeight="1" x14ac:dyDescent="0.25">
      <c r="Z34" s="72"/>
      <c r="AC34" s="87" t="str">
        <f>IF(AE45=List3!A6,"N","X")</f>
        <v>X</v>
      </c>
      <c r="AQ34" s="72"/>
      <c r="AR34" s="72"/>
      <c r="AS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</row>
    <row r="35" spans="1:69" ht="18" customHeigh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AC35" s="87" t="str">
        <f>IF(AE64=List3!A25,"E","Y")</f>
        <v>Y</v>
      </c>
      <c r="AQ35" s="72"/>
      <c r="AR35" s="72"/>
      <c r="AS35" s="72"/>
      <c r="AT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</row>
    <row r="36" spans="1:69" ht="18" customHeight="1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AC36" s="132"/>
      <c r="AQ36" s="72"/>
      <c r="AR36" s="72"/>
      <c r="AS36" s="72"/>
      <c r="AT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</row>
    <row r="37" spans="1:69" ht="18" customHeight="1" x14ac:dyDescent="0.25">
      <c r="A37" s="137" t="s">
        <v>122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3"/>
      <c r="AQ37" s="72"/>
      <c r="AR37" s="72"/>
      <c r="AS37" s="72"/>
      <c r="AT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</row>
    <row r="38" spans="1:69" ht="18" customHeight="1" x14ac:dyDescent="0.25">
      <c r="A38" s="139" t="s">
        <v>125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33"/>
      <c r="AQ38" s="72"/>
      <c r="AR38" s="72"/>
      <c r="AS38" s="72"/>
      <c r="AT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</row>
    <row r="39" spans="1:69" ht="18" customHeight="1" x14ac:dyDescent="0.25">
      <c r="R39" s="72"/>
      <c r="S39" s="72"/>
      <c r="T39" s="72"/>
      <c r="U39" s="72"/>
      <c r="V39" s="72"/>
      <c r="W39" s="72"/>
      <c r="X39" s="72"/>
      <c r="Y39" s="72"/>
      <c r="Z39" s="72"/>
      <c r="AQ39" s="72"/>
      <c r="AR39" s="72"/>
      <c r="AS39" s="72"/>
      <c r="AT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</row>
    <row r="40" spans="1:69" ht="18" customHeight="1" x14ac:dyDescent="0.3">
      <c r="A40" s="103" t="s">
        <v>118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94" t="s">
        <v>77</v>
      </c>
      <c r="AL40" s="72"/>
      <c r="AQ40" s="72"/>
      <c r="AR40" s="72"/>
      <c r="AS40" s="72"/>
      <c r="AT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</row>
    <row r="41" spans="1:69" ht="18" customHeight="1" x14ac:dyDescent="0.3">
      <c r="A41" s="103" t="s">
        <v>78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94" t="s">
        <v>79</v>
      </c>
      <c r="AK41" s="72"/>
      <c r="AL41" s="72"/>
      <c r="AQ41" s="72"/>
      <c r="AR41" s="72"/>
      <c r="AS41" s="72"/>
      <c r="AT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</row>
    <row r="42" spans="1:69" ht="18" customHeight="1" x14ac:dyDescent="0.3">
      <c r="A42" s="111" t="s">
        <v>80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3"/>
      <c r="AE42" s="94" t="s">
        <v>81</v>
      </c>
      <c r="AG42" s="72"/>
      <c r="AK42" s="72"/>
      <c r="AL42" s="72"/>
      <c r="AQ42" s="72"/>
      <c r="AR42" s="72"/>
      <c r="AS42" s="72"/>
      <c r="AT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</row>
    <row r="43" spans="1:69" ht="18" customHeight="1" x14ac:dyDescent="0.3">
      <c r="A43" s="111" t="s">
        <v>82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3"/>
      <c r="AE43" s="94" t="s">
        <v>83</v>
      </c>
      <c r="AG43" s="72"/>
      <c r="AK43" s="72"/>
      <c r="AL43" s="72"/>
      <c r="AQ43" s="72"/>
      <c r="AR43" s="72"/>
      <c r="AS43" s="72"/>
      <c r="AT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</row>
    <row r="44" spans="1:69" ht="18" customHeight="1" x14ac:dyDescent="0.3">
      <c r="A44" s="111" t="s">
        <v>84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3"/>
      <c r="AE44" s="94" t="s">
        <v>85</v>
      </c>
      <c r="AG44" s="72"/>
      <c r="AK44" s="72"/>
      <c r="AL44" s="72"/>
      <c r="AQ44" s="72"/>
      <c r="AR44" s="72"/>
      <c r="AS44" s="72"/>
      <c r="AT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</row>
    <row r="45" spans="1:69" ht="18" customHeight="1" x14ac:dyDescent="0.3">
      <c r="A45" s="111" t="s">
        <v>88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3"/>
      <c r="AE45" s="94" t="s">
        <v>86</v>
      </c>
      <c r="AG45" s="72"/>
      <c r="AK45" s="72"/>
      <c r="AL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</row>
    <row r="46" spans="1:69" ht="18" customHeight="1" x14ac:dyDescent="0.3">
      <c r="A46" s="111" t="s">
        <v>87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3"/>
      <c r="AE46" s="94" t="s">
        <v>89</v>
      </c>
      <c r="AG46" s="72"/>
      <c r="AK46" s="72"/>
      <c r="AL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</row>
    <row r="47" spans="1:69" ht="18" customHeight="1" x14ac:dyDescent="0.3">
      <c r="A47" s="114" t="s">
        <v>90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6"/>
      <c r="AE47" s="95" t="s">
        <v>77</v>
      </c>
      <c r="AG47" s="72"/>
      <c r="AK47" s="72"/>
      <c r="AL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</row>
    <row r="48" spans="1:69" ht="18" customHeight="1" x14ac:dyDescent="0.3">
      <c r="A48" s="114" t="s">
        <v>91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6"/>
      <c r="AE48" s="95" t="s">
        <v>79</v>
      </c>
      <c r="AG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</row>
    <row r="49" spans="1:63" ht="18" customHeight="1" x14ac:dyDescent="0.3">
      <c r="A49" s="114" t="s">
        <v>92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6"/>
      <c r="AE49" s="95" t="s">
        <v>81</v>
      </c>
      <c r="AG49" s="72"/>
      <c r="AJ49" s="72"/>
      <c r="AK49" s="72"/>
      <c r="AL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</row>
    <row r="50" spans="1:63" ht="18" customHeight="1" x14ac:dyDescent="0.3">
      <c r="A50" s="114" t="s">
        <v>93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6"/>
      <c r="AE50" s="95" t="s">
        <v>83</v>
      </c>
      <c r="AG50" s="72"/>
      <c r="AJ50" s="72"/>
      <c r="AK50" s="72"/>
      <c r="AL50" s="72"/>
      <c r="AM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</row>
    <row r="51" spans="1:63" ht="18" customHeight="1" x14ac:dyDescent="0.3">
      <c r="A51" s="114" t="s">
        <v>94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6"/>
      <c r="AE51" s="95" t="s">
        <v>85</v>
      </c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</row>
    <row r="52" spans="1:63" ht="18" customHeight="1" x14ac:dyDescent="0.3">
      <c r="A52" s="114" t="s">
        <v>92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6"/>
      <c r="AE52" s="95" t="s">
        <v>86</v>
      </c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</row>
    <row r="53" spans="1:63" ht="15.75" customHeight="1" x14ac:dyDescent="0.3">
      <c r="A53" s="114" t="s">
        <v>95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6"/>
      <c r="AE53" s="95" t="s">
        <v>89</v>
      </c>
      <c r="AG53" s="72"/>
      <c r="AJ53" s="72"/>
      <c r="AK53" s="72"/>
      <c r="AL53" s="72"/>
      <c r="AM53" s="72"/>
      <c r="AQ53" s="72"/>
      <c r="AR53" s="72"/>
      <c r="AS53" s="72"/>
    </row>
    <row r="54" spans="1:63" ht="18.75" customHeight="1" x14ac:dyDescent="0.3">
      <c r="A54" s="114" t="s">
        <v>96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6"/>
      <c r="AE54" s="95" t="s">
        <v>105</v>
      </c>
      <c r="AG54" s="72"/>
      <c r="AJ54" s="72"/>
      <c r="AK54" s="72"/>
      <c r="AL54" s="72"/>
      <c r="AQ54" s="72"/>
      <c r="AR54" s="72"/>
      <c r="AS54" s="72"/>
    </row>
    <row r="55" spans="1:63" ht="15.75" customHeight="1" x14ac:dyDescent="0.3">
      <c r="A55" s="114" t="s">
        <v>97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5" t="s">
        <v>106</v>
      </c>
      <c r="AG55" s="72"/>
      <c r="AH55" s="72"/>
      <c r="AI55" s="72"/>
      <c r="AJ55" s="72"/>
      <c r="AK55" s="72"/>
      <c r="AL55" s="72"/>
      <c r="AQ55" s="72"/>
      <c r="AR55" s="72"/>
      <c r="AS55" s="72"/>
    </row>
    <row r="56" spans="1:63" ht="17.25" customHeight="1" x14ac:dyDescent="0.3">
      <c r="A56" s="114" t="s">
        <v>98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6"/>
      <c r="AE56" s="95" t="s">
        <v>107</v>
      </c>
      <c r="AG56" s="72"/>
      <c r="AH56" s="72"/>
      <c r="AI56" s="72"/>
      <c r="AJ56" s="72"/>
      <c r="AK56" s="72"/>
      <c r="AL56" s="72"/>
      <c r="AO56" s="72"/>
      <c r="AP56" s="72"/>
      <c r="AQ56" s="72"/>
    </row>
    <row r="57" spans="1:63" ht="15.75" customHeight="1" x14ac:dyDescent="0.3">
      <c r="A57" s="114" t="s">
        <v>99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6"/>
      <c r="AE57" s="95" t="s">
        <v>108</v>
      </c>
      <c r="AG57" s="72"/>
      <c r="AH57" s="72"/>
      <c r="AI57" s="72"/>
      <c r="AJ57" s="72"/>
      <c r="AK57" s="72"/>
      <c r="AL57" s="72"/>
      <c r="AO57" s="72"/>
      <c r="AP57" s="72"/>
      <c r="AQ57" s="72"/>
    </row>
    <row r="58" spans="1:63" ht="17.25" customHeight="1" x14ac:dyDescent="0.3">
      <c r="A58" s="114" t="s">
        <v>100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6"/>
      <c r="AE58" s="95" t="s">
        <v>109</v>
      </c>
      <c r="AG58" s="72"/>
      <c r="AH58" s="72"/>
      <c r="AI58" s="72"/>
      <c r="AJ58" s="72"/>
      <c r="AK58" s="72"/>
      <c r="AL58" s="72"/>
      <c r="AO58" s="72"/>
      <c r="AP58" s="72"/>
      <c r="AQ58" s="72"/>
    </row>
    <row r="59" spans="1:63" ht="18" customHeight="1" x14ac:dyDescent="0.3">
      <c r="A59" s="114" t="s">
        <v>101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6"/>
      <c r="AE59" s="95" t="s">
        <v>110</v>
      </c>
      <c r="AG59" s="72"/>
      <c r="AH59" s="72"/>
      <c r="AI59" s="72"/>
      <c r="AJ59" s="72"/>
      <c r="AK59" s="72"/>
      <c r="AL59" s="72"/>
      <c r="AN59" s="72"/>
      <c r="AO59" s="72"/>
      <c r="AP59" s="72"/>
      <c r="AQ59" s="72"/>
    </row>
    <row r="60" spans="1:63" ht="18" customHeight="1" x14ac:dyDescent="0.3">
      <c r="A60" s="114" t="s">
        <v>102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6"/>
      <c r="AE60" s="95" t="s">
        <v>111</v>
      </c>
      <c r="AG60" s="72"/>
      <c r="AH60" s="72"/>
      <c r="AI60" s="72"/>
      <c r="AJ60" s="72"/>
      <c r="AK60" s="72"/>
      <c r="AL60" s="72"/>
      <c r="AN60" s="72"/>
      <c r="AO60" s="72"/>
      <c r="AP60" s="72"/>
      <c r="AQ60" s="72"/>
    </row>
    <row r="61" spans="1:63" ht="18" customHeight="1" x14ac:dyDescent="0.3">
      <c r="A61" s="114" t="s">
        <v>103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6"/>
      <c r="AE61" s="95" t="s">
        <v>112</v>
      </c>
    </row>
    <row r="62" spans="1:63" ht="18.75" customHeight="1" x14ac:dyDescent="0.3">
      <c r="A62" s="114" t="s">
        <v>104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6"/>
      <c r="AE62" s="95" t="s">
        <v>113</v>
      </c>
    </row>
    <row r="63" spans="1:63" ht="16.5" customHeight="1" x14ac:dyDescent="0.3">
      <c r="A63" s="126" t="s">
        <v>115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8"/>
      <c r="AE63" s="96" t="s">
        <v>114</v>
      </c>
    </row>
    <row r="64" spans="1:63" ht="17.25" customHeight="1" x14ac:dyDescent="0.3">
      <c r="A64" s="123" t="s">
        <v>117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5"/>
      <c r="AE64" s="97" t="s">
        <v>116</v>
      </c>
    </row>
    <row r="65" spans="1:52" ht="18" customHeight="1" x14ac:dyDescent="0.3">
      <c r="A65" s="120" t="s">
        <v>119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2"/>
      <c r="AE65" s="98" t="s">
        <v>114</v>
      </c>
    </row>
    <row r="66" spans="1:52" ht="16.5" customHeight="1" x14ac:dyDescent="0.3">
      <c r="A66" s="117" t="s">
        <v>120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9"/>
      <c r="AE66" s="99" t="s">
        <v>114</v>
      </c>
    </row>
    <row r="67" spans="1:52" ht="20.25" customHeight="1" x14ac:dyDescent="0.3">
      <c r="A67" s="129" t="s">
        <v>121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1"/>
      <c r="AE67" s="100" t="s">
        <v>114</v>
      </c>
    </row>
    <row r="68" spans="1:52" ht="13.9" customHeight="1" x14ac:dyDescent="0.25">
      <c r="V68" s="72"/>
      <c r="W68" s="72"/>
      <c r="X68" s="72"/>
      <c r="Y68" s="72"/>
      <c r="Z68" s="72"/>
      <c r="AA68" s="72"/>
    </row>
    <row r="69" spans="1:52" ht="13.9" customHeight="1" x14ac:dyDescent="0.25"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</row>
    <row r="70" spans="1:52" ht="13.9" customHeight="1" x14ac:dyDescent="0.25"/>
    <row r="71" spans="1:52" ht="13.9" customHeight="1" x14ac:dyDescent="0.25"/>
    <row r="72" spans="1:52" ht="13.9" customHeight="1" x14ac:dyDescent="0.25"/>
    <row r="73" spans="1:52" ht="13.9" customHeight="1" x14ac:dyDescent="0.25"/>
    <row r="74" spans="1:52" ht="13.9" customHeight="1" x14ac:dyDescent="0.25"/>
    <row r="75" spans="1:52" ht="13.9" customHeight="1" x14ac:dyDescent="0.25"/>
    <row r="76" spans="1:52" ht="13.9" customHeight="1" x14ac:dyDescent="0.25"/>
    <row r="77" spans="1:52" ht="13.9" customHeight="1" x14ac:dyDescent="0.25"/>
    <row r="78" spans="1:52" ht="13.9" customHeight="1" x14ac:dyDescent="0.25"/>
    <row r="79" spans="1:52" ht="13.9" customHeight="1" x14ac:dyDescent="0.25"/>
    <row r="80" spans="1:52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</sheetData>
  <mergeCells count="30">
    <mergeCell ref="A44:AD44"/>
    <mergeCell ref="A43:AD43"/>
    <mergeCell ref="A42:AD42"/>
    <mergeCell ref="A3:AC3"/>
    <mergeCell ref="A37:AF37"/>
    <mergeCell ref="A67:AD67"/>
    <mergeCell ref="A58:AD58"/>
    <mergeCell ref="A59:AD59"/>
    <mergeCell ref="A60:AD60"/>
    <mergeCell ref="A61:AD61"/>
    <mergeCell ref="A62:AD62"/>
    <mergeCell ref="A63:AD63"/>
    <mergeCell ref="A64:AD64"/>
    <mergeCell ref="A45:AD45"/>
    <mergeCell ref="A46:AD46"/>
    <mergeCell ref="A54:AD54"/>
    <mergeCell ref="A65:AD65"/>
    <mergeCell ref="A66:AD66"/>
    <mergeCell ref="A47:AD47"/>
    <mergeCell ref="A48:AD48"/>
    <mergeCell ref="A49:AD49"/>
    <mergeCell ref="A50:AD50"/>
    <mergeCell ref="A51:AD51"/>
    <mergeCell ref="A55:AD55"/>
    <mergeCell ref="A56:AD56"/>
    <mergeCell ref="A57:AD57"/>
    <mergeCell ref="A52:AD52"/>
    <mergeCell ref="A53:AD53"/>
    <mergeCell ref="A40:AD40"/>
    <mergeCell ref="A41:AD4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8203-8707-4B4C-9B65-E96BCF776F8A}">
  <dimension ref="A1:A28"/>
  <sheetViews>
    <sheetView workbookViewId="0">
      <selection sqref="A1:A28"/>
    </sheetView>
  </sheetViews>
  <sheetFormatPr defaultRowHeight="15" x14ac:dyDescent="0.25"/>
  <sheetData>
    <row r="1" spans="1:1" ht="18.75" x14ac:dyDescent="0.3">
      <c r="A1" s="77" t="s">
        <v>55</v>
      </c>
    </row>
    <row r="2" spans="1:1" ht="18.75" x14ac:dyDescent="0.3">
      <c r="A2" s="77" t="s">
        <v>56</v>
      </c>
    </row>
    <row r="3" spans="1:1" ht="18.75" x14ac:dyDescent="0.3">
      <c r="A3" s="102" t="s">
        <v>57</v>
      </c>
    </row>
    <row r="4" spans="1:1" ht="18.75" x14ac:dyDescent="0.3">
      <c r="A4" s="102" t="s">
        <v>58</v>
      </c>
    </row>
    <row r="5" spans="1:1" ht="18.75" x14ac:dyDescent="0.3">
      <c r="A5" s="102" t="s">
        <v>59</v>
      </c>
    </row>
    <row r="6" spans="1:1" ht="18.75" x14ac:dyDescent="0.3">
      <c r="A6" s="102" t="s">
        <v>72</v>
      </c>
    </row>
    <row r="7" spans="1:1" ht="18.75" x14ac:dyDescent="0.3">
      <c r="A7" s="102" t="s">
        <v>76</v>
      </c>
    </row>
    <row r="8" spans="1:1" ht="18.75" x14ac:dyDescent="0.3">
      <c r="A8" s="101" t="s">
        <v>60</v>
      </c>
    </row>
    <row r="9" spans="1:1" ht="18.75" x14ac:dyDescent="0.3">
      <c r="A9" s="101" t="s">
        <v>56</v>
      </c>
    </row>
    <row r="10" spans="1:1" ht="18.75" x14ac:dyDescent="0.3">
      <c r="A10" s="101" t="s">
        <v>61</v>
      </c>
    </row>
    <row r="11" spans="1:1" ht="18.75" x14ac:dyDescent="0.3">
      <c r="A11" s="101" t="s">
        <v>62</v>
      </c>
    </row>
    <row r="12" spans="1:1" ht="18.75" x14ac:dyDescent="0.3">
      <c r="A12" s="101" t="s">
        <v>63</v>
      </c>
    </row>
    <row r="13" spans="1:1" ht="18.75" x14ac:dyDescent="0.3">
      <c r="A13" s="101" t="s">
        <v>64</v>
      </c>
    </row>
    <row r="14" spans="1:1" ht="18.75" x14ac:dyDescent="0.3">
      <c r="A14" s="101" t="s">
        <v>65</v>
      </c>
    </row>
    <row r="15" spans="1:1" ht="18.75" x14ac:dyDescent="0.3">
      <c r="A15" s="101" t="s">
        <v>66</v>
      </c>
    </row>
    <row r="16" spans="1:1" ht="18.75" x14ac:dyDescent="0.3">
      <c r="A16" s="101" t="s">
        <v>67</v>
      </c>
    </row>
    <row r="17" spans="1:1" ht="18.75" x14ac:dyDescent="0.3">
      <c r="A17" s="101" t="s">
        <v>68</v>
      </c>
    </row>
    <row r="18" spans="1:1" ht="18.75" x14ac:dyDescent="0.3">
      <c r="A18" s="101" t="s">
        <v>69</v>
      </c>
    </row>
    <row r="19" spans="1:1" ht="18.75" x14ac:dyDescent="0.3">
      <c r="A19" s="101" t="s">
        <v>70</v>
      </c>
    </row>
    <row r="20" spans="1:1" ht="18.75" x14ac:dyDescent="0.3">
      <c r="A20" s="101" t="s">
        <v>71</v>
      </c>
    </row>
    <row r="21" spans="1:1" ht="18.75" x14ac:dyDescent="0.3">
      <c r="A21" s="101" t="s">
        <v>73</v>
      </c>
    </row>
    <row r="22" spans="1:1" ht="18.75" x14ac:dyDescent="0.3">
      <c r="A22" s="101" t="s">
        <v>74</v>
      </c>
    </row>
    <row r="23" spans="1:1" ht="18.75" x14ac:dyDescent="0.3">
      <c r="A23" s="101" t="s">
        <v>75</v>
      </c>
    </row>
    <row r="24" spans="1:1" ht="18.75" x14ac:dyDescent="0.3">
      <c r="A24" s="79" t="s">
        <v>36</v>
      </c>
    </row>
    <row r="25" spans="1:1" ht="18.75" x14ac:dyDescent="0.3">
      <c r="A25" s="80" t="s">
        <v>42</v>
      </c>
    </row>
    <row r="26" spans="1:1" ht="18.75" x14ac:dyDescent="0.3">
      <c r="A26" s="81" t="s">
        <v>37</v>
      </c>
    </row>
    <row r="27" spans="1:1" ht="18.75" x14ac:dyDescent="0.3">
      <c r="A27" s="82" t="s">
        <v>35</v>
      </c>
    </row>
    <row r="28" spans="1:1" ht="18.75" x14ac:dyDescent="0.3">
      <c r="A28" s="8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44"/>
  <sheetViews>
    <sheetView zoomScaleNormal="100" workbookViewId="0">
      <selection activeCell="U26" sqref="U26"/>
    </sheetView>
  </sheetViews>
  <sheetFormatPr defaultRowHeight="15" x14ac:dyDescent="0.25"/>
  <cols>
    <col min="1" max="1" width="3.7109375" customWidth="1"/>
    <col min="2" max="156" width="2.42578125" customWidth="1"/>
  </cols>
  <sheetData>
    <row r="1" spans="1:71" ht="13.9" customHeight="1" x14ac:dyDescent="0.25">
      <c r="A1" t="s">
        <v>51</v>
      </c>
      <c r="K1" s="3"/>
      <c r="L1" s="3"/>
      <c r="M1" s="3"/>
      <c r="N1" s="3"/>
      <c r="O1" s="3"/>
      <c r="R1" s="3"/>
      <c r="S1" s="3"/>
    </row>
    <row r="2" spans="1:71" ht="13.9" customHeight="1" x14ac:dyDescent="0.25">
      <c r="A2" s="25" t="s">
        <v>3</v>
      </c>
      <c r="B2" s="34"/>
      <c r="C2" s="1"/>
      <c r="D2" s="1"/>
      <c r="E2" s="1"/>
      <c r="F2" s="1"/>
      <c r="G2" s="1"/>
      <c r="H2" s="1"/>
      <c r="I2" s="1"/>
      <c r="J2" s="1"/>
      <c r="K2" s="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BS2" s="35"/>
    </row>
    <row r="3" spans="1:71" ht="13.9" customHeight="1" x14ac:dyDescent="0.25">
      <c r="A3" s="58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" customHeight="1" x14ac:dyDescent="0.25">
      <c r="A4" s="27" t="s">
        <v>5</v>
      </c>
      <c r="B4" s="1"/>
      <c r="C4" s="34"/>
      <c r="D4" s="3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" customHeight="1" x14ac:dyDescent="0.25">
      <c r="A5" s="24" t="s">
        <v>2</v>
      </c>
      <c r="B5" s="1"/>
      <c r="C5" s="1"/>
      <c r="D5" s="1"/>
      <c r="E5" s="3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" customHeight="1" x14ac:dyDescent="0.25">
      <c r="A6" s="59">
        <v>5</v>
      </c>
      <c r="B6" s="1"/>
      <c r="C6" s="1"/>
      <c r="D6" s="1"/>
      <c r="E6" s="3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71" ht="13.9" customHeight="1" x14ac:dyDescent="0.25">
      <c r="A7" s="60">
        <v>1</v>
      </c>
      <c r="B7" s="1"/>
      <c r="C7" s="1"/>
      <c r="D7" s="34"/>
      <c r="E7" s="1"/>
      <c r="F7" s="1"/>
      <c r="G7" s="3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71" ht="13.9" customHeight="1" x14ac:dyDescent="0.25">
      <c r="A8" s="60" t="s">
        <v>9</v>
      </c>
      <c r="B8" s="1"/>
      <c r="C8" s="1"/>
      <c r="D8" s="1"/>
      <c r="E8" s="1"/>
      <c r="F8" s="34"/>
      <c r="G8" s="3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71" ht="13.9" customHeight="1" x14ac:dyDescent="0.25">
      <c r="A9" s="60">
        <v>9</v>
      </c>
      <c r="B9" s="1"/>
      <c r="C9" s="34"/>
      <c r="D9" s="1"/>
      <c r="E9" s="1"/>
      <c r="F9" s="3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" customHeight="1" x14ac:dyDescent="0.25">
      <c r="A10" s="61">
        <v>4</v>
      </c>
      <c r="B10" s="1"/>
      <c r="C10" s="34"/>
      <c r="D10" s="1"/>
      <c r="E10" s="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" customHeight="1" x14ac:dyDescent="0.25">
      <c r="A11" s="62">
        <v>7</v>
      </c>
      <c r="B11" s="1"/>
      <c r="C11" s="1"/>
      <c r="D11" s="1"/>
      <c r="E11" s="1"/>
      <c r="F11" s="34"/>
      <c r="G11" s="1"/>
      <c r="H11" s="3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71" ht="13.9" customHeight="1" x14ac:dyDescent="0.25">
      <c r="A12" s="63" t="s">
        <v>8</v>
      </c>
      <c r="B12" s="1"/>
      <c r="C12" s="1"/>
      <c r="D12" s="1"/>
      <c r="E12" s="1"/>
      <c r="F12" s="1"/>
      <c r="G12" s="1"/>
      <c r="H12" s="1"/>
      <c r="I12" s="1"/>
      <c r="J12" s="34"/>
      <c r="K12" s="3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71" ht="13.9" customHeight="1" x14ac:dyDescent="0.25">
      <c r="A13" s="64" t="s">
        <v>7</v>
      </c>
      <c r="B13" s="1"/>
      <c r="C13" s="1"/>
      <c r="D13" s="1"/>
      <c r="E13" s="1"/>
      <c r="F13" s="1"/>
      <c r="G13" s="1"/>
      <c r="H13" s="34"/>
      <c r="I13" s="1"/>
      <c r="J13" s="1"/>
      <c r="K13" s="1"/>
      <c r="L13" s="1"/>
      <c r="M13" s="3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71" ht="13.9" customHeight="1" x14ac:dyDescent="0.25">
      <c r="A14" s="26" t="s">
        <v>4</v>
      </c>
      <c r="B14" s="1"/>
      <c r="C14" s="1"/>
      <c r="D14" s="1"/>
      <c r="E14" s="1"/>
      <c r="F14" s="34"/>
      <c r="G14" s="1"/>
      <c r="H14" s="3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71" ht="13.9" customHeight="1" x14ac:dyDescent="0.25">
      <c r="A15" s="65">
        <v>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71" ht="13.9" customHeight="1" x14ac:dyDescent="0.25">
      <c r="A16" s="66">
        <v>8</v>
      </c>
      <c r="B16" s="1"/>
      <c r="C16" s="1"/>
      <c r="D16" s="1"/>
      <c r="E16" s="1"/>
      <c r="F16" s="34"/>
      <c r="G16" s="3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58" ht="13.9" customHeight="1" x14ac:dyDescent="0.25">
      <c r="A17" s="67">
        <v>6</v>
      </c>
      <c r="B17" s="1"/>
      <c r="C17" s="1"/>
      <c r="D17" s="1"/>
      <c r="E17" s="1"/>
      <c r="F17" s="1"/>
      <c r="G17" s="1"/>
      <c r="H17" s="34"/>
      <c r="I17" s="1"/>
      <c r="J17" s="3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58" ht="13.9" customHeight="1" x14ac:dyDescent="0.25">
      <c r="A18" s="68" t="s">
        <v>6</v>
      </c>
      <c r="B18" s="1"/>
      <c r="C18" s="1"/>
      <c r="D18" s="1"/>
      <c r="E18" s="1"/>
      <c r="F18" s="1"/>
      <c r="G18" s="1"/>
      <c r="H18" s="34"/>
      <c r="I18" s="1"/>
      <c r="J18" s="1"/>
      <c r="K18" s="1"/>
      <c r="L18" s="1"/>
      <c r="M18" s="3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58" ht="13.9" customHeight="1" x14ac:dyDescent="0.25">
      <c r="A19" s="44" t="s">
        <v>10</v>
      </c>
      <c r="B19" s="1"/>
      <c r="C19" s="1"/>
      <c r="D19" s="34"/>
      <c r="E19" s="1"/>
      <c r="F19" s="3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BF19" s="36"/>
    </row>
    <row r="20" spans="1:58" ht="13.9" customHeight="1" x14ac:dyDescent="0.25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58" ht="13.9" customHeight="1" x14ac:dyDescent="0.25">
      <c r="A21" s="23">
        <v>1</v>
      </c>
    </row>
    <row r="22" spans="1:58" ht="13.9" customHeight="1" x14ac:dyDescent="0.25"/>
    <row r="23" spans="1:58" ht="13.9" customHeight="1" x14ac:dyDescent="0.25">
      <c r="A23" s="24">
        <v>2</v>
      </c>
    </row>
    <row r="24" spans="1:58" ht="13.9" customHeight="1" x14ac:dyDescent="0.25">
      <c r="A24" s="25">
        <v>3</v>
      </c>
    </row>
    <row r="25" spans="1:58" ht="13.9" customHeight="1" x14ac:dyDescent="0.25">
      <c r="A25" s="26">
        <v>4</v>
      </c>
    </row>
    <row r="26" spans="1:58" ht="13.9" customHeight="1" x14ac:dyDescent="0.25">
      <c r="A26" s="27">
        <v>5</v>
      </c>
    </row>
    <row r="27" spans="1:58" ht="13.9" customHeight="1" x14ac:dyDescent="0.25">
      <c r="A27" s="28">
        <v>6</v>
      </c>
    </row>
    <row r="28" spans="1:58" ht="13.9" customHeight="1" x14ac:dyDescent="0.25">
      <c r="A28" s="29">
        <v>7</v>
      </c>
    </row>
    <row r="29" spans="1:58" ht="13.9" customHeight="1" x14ac:dyDescent="0.25">
      <c r="A29" s="30">
        <v>8</v>
      </c>
    </row>
    <row r="30" spans="1:58" ht="13.9" customHeight="1" x14ac:dyDescent="0.25">
      <c r="A30" s="23">
        <v>9</v>
      </c>
    </row>
    <row r="31" spans="1:58" ht="13.9" customHeight="1" x14ac:dyDescent="0.25">
      <c r="A31" s="24">
        <v>10</v>
      </c>
    </row>
    <row r="32" spans="1:58" ht="13.9" customHeight="1" x14ac:dyDescent="0.25">
      <c r="A32" s="25">
        <v>11</v>
      </c>
    </row>
    <row r="33" spans="1:1" ht="13.9" customHeight="1" x14ac:dyDescent="0.25">
      <c r="A33" s="26">
        <v>12</v>
      </c>
    </row>
    <row r="34" spans="1:1" ht="13.9" customHeight="1" x14ac:dyDescent="0.25">
      <c r="A34" s="27">
        <v>13</v>
      </c>
    </row>
    <row r="35" spans="1:1" ht="13.9" customHeight="1" x14ac:dyDescent="0.25">
      <c r="A35" s="31" t="s">
        <v>6</v>
      </c>
    </row>
    <row r="36" spans="1:1" ht="13.9" customHeight="1" x14ac:dyDescent="0.25">
      <c r="A36" s="32" t="s">
        <v>7</v>
      </c>
    </row>
    <row r="37" spans="1:1" ht="13.9" customHeight="1" x14ac:dyDescent="0.25">
      <c r="A37" s="33" t="s">
        <v>8</v>
      </c>
    </row>
    <row r="38" spans="1:1" ht="13.9" customHeight="1" x14ac:dyDescent="0.25">
      <c r="A38" s="43"/>
    </row>
    <row r="39" spans="1:1" ht="13.9" customHeight="1" x14ac:dyDescent="0.25">
      <c r="A39" s="23" t="s">
        <v>9</v>
      </c>
    </row>
    <row r="40" spans="1:1" ht="13.9" customHeight="1" x14ac:dyDescent="0.25">
      <c r="A40" s="24" t="s">
        <v>10</v>
      </c>
    </row>
    <row r="41" spans="1:1" ht="13.9" customHeight="1" x14ac:dyDescent="0.25">
      <c r="A41" s="4"/>
    </row>
    <row r="42" spans="1:1" ht="13.9" customHeight="1" x14ac:dyDescent="0.25"/>
    <row r="43" spans="1:1" ht="13.9" customHeight="1" x14ac:dyDescent="0.25"/>
    <row r="44" spans="1:1" ht="13.9" customHeight="1" x14ac:dyDescent="0.25"/>
    <row r="45" spans="1:1" ht="13.9" customHeight="1" x14ac:dyDescent="0.25"/>
    <row r="46" spans="1:1" ht="13.9" customHeight="1" x14ac:dyDescent="0.25"/>
    <row r="47" spans="1:1" ht="13.9" customHeight="1" x14ac:dyDescent="0.25"/>
    <row r="48" spans="1:1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5" x14ac:dyDescent="0.25"/>
  <cols>
    <col min="1" max="36" width="8.7109375" customWidth="1"/>
  </cols>
  <sheetData>
    <row r="1" spans="1:36" ht="40.15" customHeight="1" x14ac:dyDescent="0.5">
      <c r="L1" s="69" t="e">
        <f>IF(#REF!=#REF!,"P","X")</f>
        <v>#REF!</v>
      </c>
      <c r="M1" s="48" t="e">
        <f>IF(#REF!=#REF!,"O","X")</f>
        <v>#REF!</v>
      </c>
      <c r="N1" s="49" t="s">
        <v>44</v>
      </c>
      <c r="O1" s="49" t="s">
        <v>40</v>
      </c>
      <c r="P1" s="49" t="s">
        <v>36</v>
      </c>
      <c r="Q1" s="37" t="s">
        <v>43</v>
      </c>
      <c r="R1" s="37" t="s">
        <v>34</v>
      </c>
      <c r="S1" s="37" t="s">
        <v>39</v>
      </c>
      <c r="T1" s="37" t="s">
        <v>36</v>
      </c>
      <c r="U1" s="37" t="s">
        <v>46</v>
      </c>
      <c r="V1" s="37" t="s">
        <v>39</v>
      </c>
      <c r="W1" s="47" t="s">
        <v>42</v>
      </c>
      <c r="X1" s="46" t="s">
        <v>38</v>
      </c>
      <c r="Y1" s="37" t="s">
        <v>37</v>
      </c>
      <c r="Z1" s="37" t="s">
        <v>34</v>
      </c>
      <c r="AA1" s="37" t="s">
        <v>39</v>
      </c>
      <c r="AB1" s="37" t="s">
        <v>42</v>
      </c>
      <c r="AC1" s="37" t="s">
        <v>43</v>
      </c>
      <c r="AI1" s="52"/>
    </row>
    <row r="2" spans="1:36" ht="40.15" customHeight="1" x14ac:dyDescent="0.55000000000000004">
      <c r="G2" s="70" t="e">
        <f>G6</f>
        <v>#REF!</v>
      </c>
      <c r="H2" s="57" t="s">
        <v>36</v>
      </c>
      <c r="I2" s="70" t="e">
        <f>M7</f>
        <v>#REF!</v>
      </c>
      <c r="J2" s="57" t="s">
        <v>35</v>
      </c>
      <c r="K2" s="57" t="e">
        <f>IF(#REF!=#REF!,"N","X")</f>
        <v>#REF!</v>
      </c>
      <c r="L2" s="57" t="s">
        <v>35</v>
      </c>
      <c r="M2" s="57" t="s">
        <v>47</v>
      </c>
      <c r="N2" s="70" t="e">
        <f>IF(#REF!=#REF!,"A","X")</f>
        <v>#REF!</v>
      </c>
      <c r="O2" s="57" t="s">
        <v>39</v>
      </c>
      <c r="P2" s="57" t="e">
        <f>IF(#REF!=#REF!,"A","X")</f>
        <v>#REF!</v>
      </c>
      <c r="AI2" s="52"/>
    </row>
    <row r="3" spans="1:36" ht="40.15" customHeight="1" x14ac:dyDescent="0.5">
      <c r="E3" s="54" t="e">
        <f>IF(#REF!=#REF!,"T","X")</f>
        <v>#REF!</v>
      </c>
      <c r="F3" s="38" t="s">
        <v>42</v>
      </c>
      <c r="G3" s="38" t="s">
        <v>50</v>
      </c>
      <c r="H3" s="38" t="s">
        <v>46</v>
      </c>
      <c r="I3" s="56" t="s">
        <v>37</v>
      </c>
      <c r="J3" s="38" t="s">
        <v>48</v>
      </c>
      <c r="K3" s="38" t="e">
        <f>IF(#REF!=#REF!,"N","X")</f>
        <v>#REF!</v>
      </c>
      <c r="L3" s="40" t="e">
        <f>IF(#REF!=#REF!,"A","X")</f>
        <v>#REF!</v>
      </c>
      <c r="M3" s="39" t="s">
        <v>47</v>
      </c>
      <c r="N3" s="38" t="s">
        <v>42</v>
      </c>
      <c r="O3" s="38" t="s">
        <v>34</v>
      </c>
      <c r="P3" s="38" t="s">
        <v>37</v>
      </c>
      <c r="Q3" s="38" t="s">
        <v>40</v>
      </c>
      <c r="R3" s="38" t="s">
        <v>42</v>
      </c>
      <c r="S3" s="40" t="s">
        <v>43</v>
      </c>
      <c r="T3" s="39" t="s">
        <v>47</v>
      </c>
      <c r="U3" s="38" t="s">
        <v>42</v>
      </c>
      <c r="V3" s="38" t="s">
        <v>34</v>
      </c>
      <c r="W3" s="38" t="e">
        <f>IF(#REF!=#REF!,"A","X")</f>
        <v>#REF!</v>
      </c>
      <c r="AI3" s="52"/>
    </row>
    <row r="4" spans="1:36" ht="40.15" customHeight="1" x14ac:dyDescent="0.5">
      <c r="J4" s="50" t="e">
        <f>IF(#REF!=#REF!,"M","X")</f>
        <v>#REF!</v>
      </c>
      <c r="K4" s="51" t="s">
        <v>42</v>
      </c>
      <c r="L4" s="51" t="s">
        <v>46</v>
      </c>
      <c r="M4" s="51" t="s">
        <v>42</v>
      </c>
      <c r="N4" s="51" t="s">
        <v>47</v>
      </c>
      <c r="O4" s="51" t="s">
        <v>49</v>
      </c>
      <c r="P4" s="51" t="s">
        <v>42</v>
      </c>
      <c r="Q4" s="51" t="s">
        <v>41</v>
      </c>
      <c r="R4" s="37" t="s">
        <v>39</v>
      </c>
      <c r="S4" s="53" t="s">
        <v>37</v>
      </c>
      <c r="AD4" s="42"/>
      <c r="AI4" s="52"/>
    </row>
    <row r="5" spans="1:36" ht="40.15" customHeight="1" x14ac:dyDescent="0.5">
      <c r="K5" s="41" t="e">
        <f>IF(#REF!=#REF!,"D","X")</f>
        <v>#REF!</v>
      </c>
      <c r="L5" s="38" t="s">
        <v>42</v>
      </c>
      <c r="M5" s="38" t="s">
        <v>34</v>
      </c>
      <c r="N5" s="38" t="e">
        <f>IF(#REF!=#REF!,"O","X")</f>
        <v>#REF!</v>
      </c>
      <c r="O5" s="38" t="s">
        <v>43</v>
      </c>
      <c r="P5" s="38" t="e">
        <f>IF(#REF!=#REF!,"N","X")</f>
        <v>#REF!</v>
      </c>
      <c r="Q5" s="40" t="e">
        <f>IF(#REF!=#REF!,"A","X")</f>
        <v>#REF!</v>
      </c>
      <c r="R5" s="55" t="e">
        <f>IF(#REF!=#REF!,"N","X")</f>
        <v>#REF!</v>
      </c>
      <c r="S5" s="38" t="s">
        <v>36</v>
      </c>
      <c r="T5" s="38" t="s">
        <v>34</v>
      </c>
      <c r="U5" s="38" t="e">
        <f>IF(#REF!=#REF!,"O","X")</f>
        <v>#REF!</v>
      </c>
      <c r="V5" s="38" t="s">
        <v>33</v>
      </c>
      <c r="W5" s="38" t="e">
        <f>IF(#REF!=#REF!,"A","X")</f>
        <v>#REF!</v>
      </c>
      <c r="AD5" s="42"/>
      <c r="AI5" s="52"/>
    </row>
    <row r="6" spans="1:36" ht="40.15" customHeight="1" x14ac:dyDescent="0.5">
      <c r="A6" s="48" t="e">
        <f>IF(#REF!=#REF!,"O","X")</f>
        <v>#REF!</v>
      </c>
      <c r="B6" s="49" t="s">
        <v>41</v>
      </c>
      <c r="C6" s="49" t="s">
        <v>33</v>
      </c>
      <c r="D6" s="49" t="s">
        <v>36</v>
      </c>
      <c r="E6" s="49" t="s">
        <v>46</v>
      </c>
      <c r="F6" s="49" t="s">
        <v>37</v>
      </c>
      <c r="G6" s="45" t="e">
        <f>IF(#REF!=#REF!,"Z","X")</f>
        <v>#REF!</v>
      </c>
      <c r="H6" s="49" t="s">
        <v>37</v>
      </c>
      <c r="I6" s="49" t="s">
        <v>41</v>
      </c>
      <c r="J6" s="49" t="e">
        <f>IF(#REF!=#REF!,"A","X")</f>
        <v>#REF!</v>
      </c>
      <c r="K6" s="49" t="e">
        <f>IF(#REF!=#REF!,"N","X")</f>
        <v>#REF!</v>
      </c>
      <c r="L6" s="49" t="s">
        <v>39</v>
      </c>
      <c r="M6" s="49" t="s">
        <v>42</v>
      </c>
      <c r="AI6" s="52"/>
    </row>
    <row r="7" spans="1:36" ht="40.15" customHeight="1" x14ac:dyDescent="0.5">
      <c r="A7" s="54" t="e">
        <f>IF(#REF!=#REF!,"O","X")</f>
        <v>#REF!</v>
      </c>
      <c r="B7" s="37" t="s">
        <v>41</v>
      </c>
      <c r="C7" s="37" t="s">
        <v>33</v>
      </c>
      <c r="D7" s="37" t="s">
        <v>36</v>
      </c>
      <c r="E7" s="37" t="e">
        <f>IF(#REF!=#REF!,"N","X")</f>
        <v>#REF!</v>
      </c>
      <c r="F7" s="37" t="s">
        <v>37</v>
      </c>
      <c r="G7" s="37" t="e">
        <f>IF(#REF!=#REF!,"Z","X")</f>
        <v>#REF!</v>
      </c>
      <c r="H7" s="37" t="e">
        <f>IF(#REF!=#REF!,"A","X")</f>
        <v>#REF!</v>
      </c>
      <c r="I7" s="37" t="s">
        <v>38</v>
      </c>
      <c r="J7" s="37" t="s">
        <v>37</v>
      </c>
      <c r="K7" s="37" t="s">
        <v>39</v>
      </c>
      <c r="L7" s="37" t="s">
        <v>44</v>
      </c>
      <c r="M7" s="37" t="e">
        <f>IF(#REF!=#REF!,"K","X")</f>
        <v>#REF!</v>
      </c>
      <c r="N7" s="47" t="e">
        <f>IF(#REF!=#REF!,"A","X")</f>
        <v>#REF!</v>
      </c>
      <c r="O7" s="46" t="s">
        <v>44</v>
      </c>
      <c r="P7" s="38" t="s">
        <v>40</v>
      </c>
      <c r="Q7" s="37" t="s">
        <v>41</v>
      </c>
      <c r="R7" s="37" t="s">
        <v>45</v>
      </c>
      <c r="S7" s="37" t="e">
        <f>IF(#REF!=#REF!,"K","X")</f>
        <v>#REF!</v>
      </c>
      <c r="T7" s="37" t="s">
        <v>40</v>
      </c>
      <c r="U7" s="37" t="s">
        <v>45</v>
      </c>
      <c r="V7" s="37" t="s">
        <v>41</v>
      </c>
      <c r="W7" s="37" t="e">
        <f>IF(#REF!=#REF!,"A","X")</f>
        <v>#REF!</v>
      </c>
      <c r="AD7" s="42"/>
      <c r="AI7" s="52"/>
    </row>
    <row r="8" spans="1:36" ht="40.15" customHeight="1" x14ac:dyDescent="0.5">
      <c r="N8" s="42"/>
    </row>
    <row r="9" spans="1:36" ht="40.15" customHeight="1" x14ac:dyDescent="0.55000000000000004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7"/>
      <c r="AC9" s="107"/>
      <c r="AD9" s="107"/>
      <c r="AE9" s="107"/>
      <c r="AF9" s="107"/>
      <c r="AG9" s="107"/>
      <c r="AH9" s="107"/>
      <c r="AI9" s="107"/>
      <c r="AJ9" s="107"/>
    </row>
    <row r="10" spans="1:36" ht="40.15" customHeight="1" x14ac:dyDescent="0.55000000000000004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</row>
    <row r="11" spans="1:36" ht="40.15" customHeight="1" x14ac:dyDescent="0.25"/>
    <row r="12" spans="1:36" ht="40.15" customHeight="1" x14ac:dyDescent="0.25"/>
    <row r="13" spans="1:36" ht="40.15" customHeight="1" x14ac:dyDescent="0.25"/>
    <row r="14" spans="1:36" ht="40.15" customHeight="1" x14ac:dyDescent="0.25"/>
    <row r="15" spans="1:36" ht="40.15" customHeight="1" x14ac:dyDescent="0.25"/>
    <row r="16" spans="1:36" ht="40.15" customHeight="1" x14ac:dyDescent="0.25"/>
    <row r="17" ht="40.15" customHeight="1" x14ac:dyDescent="0.25"/>
    <row r="18" ht="40.15" customHeight="1" x14ac:dyDescent="0.25"/>
    <row r="19" ht="40.15" customHeight="1" x14ac:dyDescent="0.25"/>
    <row r="20" ht="40.15" customHeight="1" x14ac:dyDescent="0.25"/>
    <row r="21" ht="40.15" customHeight="1" x14ac:dyDescent="0.25"/>
    <row r="22" ht="40.15" customHeight="1" x14ac:dyDescent="0.25"/>
    <row r="23" ht="40.15" customHeight="1" x14ac:dyDescent="0.25"/>
    <row r="24" ht="40.15" customHeight="1" x14ac:dyDescent="0.25"/>
    <row r="25" ht="40.15" customHeight="1" x14ac:dyDescent="0.25"/>
    <row r="26" ht="40.15" customHeight="1" x14ac:dyDescent="0.25"/>
    <row r="27" ht="40.15" customHeight="1" x14ac:dyDescent="0.25"/>
    <row r="28" ht="40.15" customHeight="1" x14ac:dyDescent="0.25"/>
    <row r="29" ht="40.15" customHeight="1" x14ac:dyDescent="0.25"/>
    <row r="30" ht="40.15" customHeight="1" x14ac:dyDescent="0.25"/>
    <row r="31" ht="40.15" customHeight="1" x14ac:dyDescent="0.25"/>
    <row r="32" ht="40.15" customHeight="1" x14ac:dyDescent="0.25"/>
    <row r="33" ht="40.15" customHeight="1" x14ac:dyDescent="0.25"/>
    <row r="34" ht="40.15" customHeight="1" x14ac:dyDescent="0.25"/>
    <row r="35" ht="40.15" customHeight="1" x14ac:dyDescent="0.25"/>
    <row r="36" ht="40.15" customHeight="1" x14ac:dyDescent="0.25"/>
    <row r="37" ht="40.15" customHeight="1" x14ac:dyDescent="0.25"/>
    <row r="38" ht="40.15" customHeight="1" x14ac:dyDescent="0.25"/>
    <row r="39" ht="40.15" customHeight="1" x14ac:dyDescent="0.25"/>
    <row r="40" ht="40.15" customHeight="1" x14ac:dyDescent="0.25"/>
    <row r="41" ht="40.15" customHeight="1" x14ac:dyDescent="0.25"/>
    <row r="42" ht="40.15" customHeight="1" x14ac:dyDescent="0.25"/>
    <row r="43" ht="40.15" customHeight="1" x14ac:dyDescent="0.25"/>
    <row r="44" ht="40.15" customHeight="1" x14ac:dyDescent="0.25"/>
    <row r="45" ht="40.15" customHeight="1" x14ac:dyDescent="0.25"/>
    <row r="46" ht="40.15" customHeight="1" x14ac:dyDescent="0.25"/>
    <row r="47" ht="40.15" customHeight="1" x14ac:dyDescent="0.25"/>
    <row r="48" ht="40.15" customHeight="1" x14ac:dyDescent="0.25"/>
    <row r="49" ht="40.15" customHeight="1" x14ac:dyDescent="0.25"/>
    <row r="50" ht="40.15" customHeight="1" x14ac:dyDescent="0.25"/>
    <row r="51" ht="40.15" customHeight="1" x14ac:dyDescent="0.25"/>
    <row r="52" ht="40.15" customHeight="1" x14ac:dyDescent="0.25"/>
    <row r="53" ht="40.15" customHeight="1" x14ac:dyDescent="0.25"/>
    <row r="54" ht="40.15" customHeight="1" x14ac:dyDescent="0.25"/>
    <row r="55" ht="40.15" customHeight="1" x14ac:dyDescent="0.25"/>
    <row r="56" ht="40.15" customHeight="1" x14ac:dyDescent="0.25"/>
    <row r="57" ht="40.15" customHeight="1" x14ac:dyDescent="0.25"/>
    <row r="58" ht="40.15" customHeight="1" x14ac:dyDescent="0.25"/>
    <row r="59" ht="40.15" customHeight="1" x14ac:dyDescent="0.25"/>
    <row r="60" ht="40.15" customHeight="1" x14ac:dyDescent="0.25"/>
    <row r="61" ht="40.15" customHeight="1" x14ac:dyDescent="0.25"/>
    <row r="62" ht="40.15" customHeight="1" x14ac:dyDescent="0.25"/>
    <row r="63" ht="40.15" customHeight="1" x14ac:dyDescent="0.25"/>
    <row r="64" ht="40.15" customHeight="1" x14ac:dyDescent="0.25"/>
    <row r="65" ht="40.15" customHeight="1" x14ac:dyDescent="0.25"/>
    <row r="66" ht="40.15" customHeight="1" x14ac:dyDescent="0.25"/>
    <row r="67" ht="40.15" customHeight="1" x14ac:dyDescent="0.25"/>
    <row r="68" ht="40.15" customHeight="1" x14ac:dyDescent="0.25"/>
    <row r="69" ht="40.15" customHeight="1" x14ac:dyDescent="0.25"/>
    <row r="70" ht="40.15" customHeight="1" x14ac:dyDescent="0.25"/>
    <row r="71" ht="40.15" customHeight="1" x14ac:dyDescent="0.25"/>
    <row r="72" ht="40.15" customHeight="1" x14ac:dyDescent="0.25"/>
    <row r="73" ht="40.15" customHeight="1" x14ac:dyDescent="0.25"/>
    <row r="74" ht="40.15" customHeight="1" x14ac:dyDescent="0.25"/>
    <row r="75" ht="40.15" customHeight="1" x14ac:dyDescent="0.25"/>
    <row r="76" ht="40.15" customHeight="1" x14ac:dyDescent="0.25"/>
    <row r="77" ht="40.15" customHeight="1" x14ac:dyDescent="0.25"/>
    <row r="78" ht="40.15" customHeight="1" x14ac:dyDescent="0.25"/>
    <row r="79" ht="40.15" customHeight="1" x14ac:dyDescent="0.25"/>
    <row r="80" ht="40.15" customHeight="1" x14ac:dyDescent="0.25"/>
    <row r="81" ht="40.15" customHeight="1" x14ac:dyDescent="0.25"/>
    <row r="82" ht="40.15" customHeight="1" x14ac:dyDescent="0.25"/>
    <row r="83" ht="40.15" customHeight="1" x14ac:dyDescent="0.25"/>
    <row r="84" ht="40.15" customHeight="1" x14ac:dyDescent="0.25"/>
    <row r="85" ht="40.15" customHeight="1" x14ac:dyDescent="0.25"/>
    <row r="86" ht="40.15" customHeight="1" x14ac:dyDescent="0.25"/>
    <row r="87" ht="40.15" customHeight="1" x14ac:dyDescent="0.25"/>
    <row r="88" ht="40.15" customHeight="1" x14ac:dyDescent="0.25"/>
    <row r="89" ht="40.15" customHeight="1" x14ac:dyDescent="0.25"/>
    <row r="90" ht="40.15" customHeight="1" x14ac:dyDescent="0.25"/>
    <row r="91" ht="40.15" customHeight="1" x14ac:dyDescent="0.25"/>
    <row r="92" ht="40.15" customHeight="1" x14ac:dyDescent="0.25"/>
    <row r="93" ht="40.15" customHeight="1" x14ac:dyDescent="0.25"/>
    <row r="94" ht="40.15" customHeight="1" x14ac:dyDescent="0.25"/>
    <row r="95" ht="40.15" customHeight="1" x14ac:dyDescent="0.25"/>
    <row r="96" ht="40.15" customHeight="1" x14ac:dyDescent="0.25"/>
    <row r="97" ht="40.15" customHeight="1" x14ac:dyDescent="0.25"/>
    <row r="98" ht="40.15" customHeight="1" x14ac:dyDescent="0.25"/>
    <row r="99" ht="40.15" customHeight="1" x14ac:dyDescent="0.25"/>
    <row r="100" ht="40.15" customHeight="1" x14ac:dyDescent="0.25"/>
    <row r="101" ht="40.15" customHeight="1" x14ac:dyDescent="0.25"/>
    <row r="102" ht="40.15" customHeight="1" x14ac:dyDescent="0.25"/>
    <row r="103" ht="40.15" customHeight="1" x14ac:dyDescent="0.25"/>
    <row r="104" ht="40.15" customHeight="1" x14ac:dyDescent="0.25"/>
    <row r="105" ht="40.15" customHeight="1" x14ac:dyDescent="0.25"/>
    <row r="106" ht="40.15" customHeight="1" x14ac:dyDescent="0.25"/>
    <row r="107" ht="40.15" customHeight="1" x14ac:dyDescent="0.25"/>
    <row r="108" ht="40.15" customHeight="1" x14ac:dyDescent="0.25"/>
    <row r="109" ht="40.15" customHeight="1" x14ac:dyDescent="0.25"/>
    <row r="110" ht="40.15" customHeight="1" x14ac:dyDescent="0.25"/>
    <row r="111" ht="40.15" customHeight="1" x14ac:dyDescent="0.25"/>
    <row r="112" ht="40.15" customHeight="1" x14ac:dyDescent="0.25"/>
    <row r="113" ht="40.15" customHeight="1" x14ac:dyDescent="0.25"/>
    <row r="114" ht="40.15" customHeight="1" x14ac:dyDescent="0.25"/>
    <row r="115" ht="40.15" customHeight="1" x14ac:dyDescent="0.25"/>
    <row r="116" ht="40.15" customHeight="1" x14ac:dyDescent="0.25"/>
    <row r="117" ht="40.15" customHeight="1" x14ac:dyDescent="0.25"/>
    <row r="118" ht="40.15" customHeight="1" x14ac:dyDescent="0.25"/>
    <row r="119" ht="40.15" customHeight="1" x14ac:dyDescent="0.25"/>
    <row r="120" ht="40.15" customHeight="1" x14ac:dyDescent="0.25"/>
    <row r="121" ht="40.15" customHeight="1" x14ac:dyDescent="0.25"/>
    <row r="122" ht="40.15" customHeight="1" x14ac:dyDescent="0.25"/>
    <row r="123" ht="40.15" customHeight="1" x14ac:dyDescent="0.25"/>
    <row r="124" ht="40.15" customHeight="1" x14ac:dyDescent="0.25"/>
    <row r="125" ht="40.15" customHeight="1" x14ac:dyDescent="0.25"/>
    <row r="126" ht="40.15" customHeight="1" x14ac:dyDescent="0.25"/>
    <row r="127" ht="40.15" customHeight="1" x14ac:dyDescent="0.25"/>
    <row r="128" ht="40.15" customHeight="1" x14ac:dyDescent="0.25"/>
    <row r="129" ht="40.15" customHeight="1" x14ac:dyDescent="0.25"/>
    <row r="130" ht="40.15" customHeight="1" x14ac:dyDescent="0.25"/>
    <row r="131" ht="40.15" customHeight="1" x14ac:dyDescent="0.25"/>
    <row r="132" ht="40.15" customHeight="1" x14ac:dyDescent="0.25"/>
    <row r="133" ht="40.15" customHeight="1" x14ac:dyDescent="0.25"/>
    <row r="134" ht="40.15" customHeight="1" x14ac:dyDescent="0.25"/>
    <row r="135" ht="40.15" customHeight="1" x14ac:dyDescent="0.25"/>
    <row r="136" ht="40.15" customHeight="1" x14ac:dyDescent="0.25"/>
    <row r="137" ht="40.15" customHeight="1" x14ac:dyDescent="0.25"/>
    <row r="138" ht="40.15" customHeight="1" x14ac:dyDescent="0.25"/>
    <row r="139" ht="40.15" customHeight="1" x14ac:dyDescent="0.25"/>
    <row r="140" ht="40.15" customHeight="1" x14ac:dyDescent="0.25"/>
    <row r="141" ht="40.15" customHeight="1" x14ac:dyDescent="0.25"/>
    <row r="142" ht="40.15" customHeight="1" x14ac:dyDescent="0.25"/>
    <row r="143" ht="40.15" customHeight="1" x14ac:dyDescent="0.25"/>
    <row r="144" ht="40.15" customHeight="1" x14ac:dyDescent="0.25"/>
    <row r="145" ht="40.15" customHeight="1" x14ac:dyDescent="0.25"/>
    <row r="146" ht="40.15" customHeight="1" x14ac:dyDescent="0.25"/>
    <row r="147" ht="40.15" customHeight="1" x14ac:dyDescent="0.25"/>
    <row r="148" ht="40.15" customHeight="1" x14ac:dyDescent="0.25"/>
    <row r="149" ht="40.15" customHeight="1" x14ac:dyDescent="0.25"/>
    <row r="150" ht="40.15" customHeight="1" x14ac:dyDescent="0.25"/>
    <row r="151" ht="40.15" customHeight="1" x14ac:dyDescent="0.25"/>
    <row r="152" ht="40.15" customHeight="1" x14ac:dyDescent="0.25"/>
    <row r="153" ht="40.15" customHeight="1" x14ac:dyDescent="0.25"/>
    <row r="154" ht="40.15" customHeight="1" x14ac:dyDescent="0.25"/>
    <row r="155" ht="40.15" customHeight="1" x14ac:dyDescent="0.25"/>
    <row r="156" ht="40.15" customHeight="1" x14ac:dyDescent="0.25"/>
    <row r="157" ht="40.15" customHeight="1" x14ac:dyDescent="0.25"/>
    <row r="158" ht="40.15" customHeight="1" x14ac:dyDescent="0.25"/>
    <row r="159" ht="40.15" customHeight="1" x14ac:dyDescent="0.25"/>
    <row r="160" ht="40.15" customHeight="1" x14ac:dyDescent="0.25"/>
    <row r="161" ht="40.15" customHeight="1" x14ac:dyDescent="0.25"/>
    <row r="162" ht="40.15" customHeight="1" x14ac:dyDescent="0.25"/>
    <row r="163" ht="40.15" customHeight="1" x14ac:dyDescent="0.25"/>
    <row r="164" ht="40.15" customHeight="1" x14ac:dyDescent="0.25"/>
    <row r="165" ht="40.15" customHeight="1" x14ac:dyDescent="0.25"/>
    <row r="166" ht="40.15" customHeight="1" x14ac:dyDescent="0.25"/>
    <row r="167" ht="40.15" customHeight="1" x14ac:dyDescent="0.25"/>
    <row r="168" ht="40.15" customHeight="1" x14ac:dyDescent="0.25"/>
    <row r="169" ht="40.15" customHeight="1" x14ac:dyDescent="0.25"/>
    <row r="170" ht="40.15" customHeight="1" x14ac:dyDescent="0.25"/>
    <row r="171" ht="40.15" customHeight="1" x14ac:dyDescent="0.25"/>
    <row r="172" ht="40.15" customHeight="1" x14ac:dyDescent="0.25"/>
    <row r="173" ht="40.15" customHeight="1" x14ac:dyDescent="0.25"/>
    <row r="174" ht="40.15" customHeight="1" x14ac:dyDescent="0.25"/>
    <row r="175" ht="40.15" customHeight="1" x14ac:dyDescent="0.25"/>
    <row r="176" ht="40.15" customHeight="1" x14ac:dyDescent="0.25"/>
    <row r="177" ht="40.15" customHeight="1" x14ac:dyDescent="0.25"/>
    <row r="178" ht="40.15" customHeight="1" x14ac:dyDescent="0.25"/>
    <row r="179" ht="40.15" customHeight="1" x14ac:dyDescent="0.25"/>
    <row r="180" ht="40.15" customHeight="1" x14ac:dyDescent="0.25"/>
    <row r="181" ht="40.15" customHeight="1" x14ac:dyDescent="0.25"/>
    <row r="182" ht="40.15" customHeight="1" x14ac:dyDescent="0.25"/>
    <row r="183" ht="40.15" customHeight="1" x14ac:dyDescent="0.25"/>
    <row r="184" ht="40.15" customHeight="1" x14ac:dyDescent="0.25"/>
    <row r="185" ht="40.15" customHeight="1" x14ac:dyDescent="0.25"/>
    <row r="186" ht="40.15" customHeight="1" x14ac:dyDescent="0.25"/>
    <row r="187" ht="40.15" customHeight="1" x14ac:dyDescent="0.25"/>
    <row r="188" ht="40.15" customHeight="1" x14ac:dyDescent="0.25"/>
    <row r="189" ht="40.15" customHeight="1" x14ac:dyDescent="0.25"/>
    <row r="190" ht="40.15" customHeight="1" x14ac:dyDescent="0.25"/>
    <row r="191" ht="40.15" customHeight="1" x14ac:dyDescent="0.25"/>
    <row r="192" ht="40.15" customHeight="1" x14ac:dyDescent="0.25"/>
    <row r="193" ht="40.15" customHeight="1" x14ac:dyDescent="0.25"/>
    <row r="194" ht="40.15" customHeight="1" x14ac:dyDescent="0.25"/>
    <row r="195" ht="40.15" customHeight="1" x14ac:dyDescent="0.25"/>
    <row r="196" ht="40.15" customHeight="1" x14ac:dyDescent="0.25"/>
    <row r="197" ht="40.15" customHeight="1" x14ac:dyDescent="0.25"/>
    <row r="198" ht="40.15" customHeight="1" x14ac:dyDescent="0.25"/>
    <row r="199" ht="40.15" customHeight="1" x14ac:dyDescent="0.25"/>
    <row r="200" ht="40.15" customHeight="1" x14ac:dyDescent="0.25"/>
    <row r="201" ht="40.15" customHeight="1" x14ac:dyDescent="0.25"/>
    <row r="202" ht="40.15" customHeight="1" x14ac:dyDescent="0.25"/>
    <row r="203" ht="40.15" customHeight="1" x14ac:dyDescent="0.25"/>
    <row r="204" ht="40.15" customHeight="1" x14ac:dyDescent="0.25"/>
    <row r="205" ht="40.15" customHeight="1" x14ac:dyDescent="0.25"/>
    <row r="206" ht="40.15" customHeight="1" x14ac:dyDescent="0.25"/>
    <row r="207" ht="40.15" customHeight="1" x14ac:dyDescent="0.25"/>
    <row r="208" ht="40.15" customHeight="1" x14ac:dyDescent="0.25"/>
    <row r="209" ht="40.15" customHeight="1" x14ac:dyDescent="0.25"/>
    <row r="210" ht="40.15" customHeight="1" x14ac:dyDescent="0.25"/>
    <row r="211" ht="40.15" customHeight="1" x14ac:dyDescent="0.25"/>
    <row r="212" ht="40.15" customHeight="1" x14ac:dyDescent="0.25"/>
    <row r="213" ht="40.15" customHeight="1" x14ac:dyDescent="0.25"/>
    <row r="214" ht="40.15" customHeight="1" x14ac:dyDescent="0.25"/>
    <row r="215" ht="40.15" customHeight="1" x14ac:dyDescent="0.25"/>
    <row r="216" ht="40.15" customHeight="1" x14ac:dyDescent="0.25"/>
    <row r="217" ht="40.15" customHeight="1" x14ac:dyDescent="0.25"/>
    <row r="218" ht="40.15" customHeight="1" x14ac:dyDescent="0.25"/>
    <row r="219" ht="40.15" customHeight="1" x14ac:dyDescent="0.25"/>
    <row r="220" ht="40.15" customHeight="1" x14ac:dyDescent="0.25"/>
    <row r="221" ht="40.15" customHeight="1" x14ac:dyDescent="0.25"/>
    <row r="222" ht="40.15" customHeight="1" x14ac:dyDescent="0.25"/>
    <row r="223" ht="40.15" customHeight="1" x14ac:dyDescent="0.25"/>
    <row r="224" ht="40.15" customHeight="1" x14ac:dyDescent="0.25"/>
    <row r="225" ht="40.15" customHeight="1" x14ac:dyDescent="0.25"/>
    <row r="226" ht="40.15" customHeight="1" x14ac:dyDescent="0.25"/>
    <row r="227" ht="40.15" customHeight="1" x14ac:dyDescent="0.25"/>
    <row r="228" ht="40.15" customHeight="1" x14ac:dyDescent="0.25"/>
    <row r="229" ht="40.15" customHeight="1" x14ac:dyDescent="0.25"/>
    <row r="230" ht="40.15" customHeight="1" x14ac:dyDescent="0.25"/>
    <row r="231" ht="40.15" customHeight="1" x14ac:dyDescent="0.25"/>
    <row r="232" ht="40.15" customHeight="1" x14ac:dyDescent="0.25"/>
    <row r="233" ht="40.15" customHeight="1" x14ac:dyDescent="0.25"/>
    <row r="234" ht="40.15" customHeight="1" x14ac:dyDescent="0.25"/>
    <row r="235" ht="40.15" customHeight="1" x14ac:dyDescent="0.25"/>
    <row r="236" ht="40.15" customHeight="1" x14ac:dyDescent="0.25"/>
    <row r="237" ht="40.15" customHeight="1" x14ac:dyDescent="0.25"/>
    <row r="238" ht="40.15" customHeight="1" x14ac:dyDescent="0.25"/>
    <row r="239" ht="40.15" customHeight="1" x14ac:dyDescent="0.25"/>
    <row r="240" ht="40.15" customHeight="1" x14ac:dyDescent="0.25"/>
    <row r="241" ht="40.15" customHeight="1" x14ac:dyDescent="0.25"/>
    <row r="242" ht="40.15" customHeight="1" x14ac:dyDescent="0.25"/>
    <row r="243" ht="40.15" customHeight="1" x14ac:dyDescent="0.25"/>
    <row r="244" ht="40.15" customHeight="1" x14ac:dyDescent="0.25"/>
    <row r="245" ht="40.15" customHeight="1" x14ac:dyDescent="0.25"/>
    <row r="246" ht="40.15" customHeight="1" x14ac:dyDescent="0.25"/>
    <row r="247" ht="40.15" customHeight="1" x14ac:dyDescent="0.25"/>
    <row r="248" ht="40.15" customHeight="1" x14ac:dyDescent="0.25"/>
    <row r="249" ht="40.15" customHeight="1" x14ac:dyDescent="0.25"/>
    <row r="250" ht="40.15" customHeight="1" x14ac:dyDescent="0.25"/>
    <row r="251" ht="40.15" customHeight="1" x14ac:dyDescent="0.25"/>
    <row r="252" ht="40.15" customHeight="1" x14ac:dyDescent="0.25"/>
    <row r="253" ht="40.15" customHeight="1" x14ac:dyDescent="0.25"/>
    <row r="254" ht="40.15" customHeight="1" x14ac:dyDescent="0.25"/>
    <row r="255" ht="40.15" customHeight="1" x14ac:dyDescent="0.25"/>
    <row r="256" ht="40.15" customHeight="1" x14ac:dyDescent="0.25"/>
    <row r="257" ht="40.15" customHeight="1" x14ac:dyDescent="0.25"/>
    <row r="258" ht="40.15" customHeight="1" x14ac:dyDescent="0.25"/>
    <row r="259" ht="40.15" customHeight="1" x14ac:dyDescent="0.25"/>
    <row r="260" ht="40.15" customHeight="1" x14ac:dyDescent="0.25"/>
    <row r="261" ht="40.15" customHeight="1" x14ac:dyDescent="0.25"/>
    <row r="262" ht="40.15" customHeight="1" x14ac:dyDescent="0.25"/>
    <row r="263" ht="40.15" customHeight="1" x14ac:dyDescent="0.25"/>
    <row r="264" ht="40.15" customHeight="1" x14ac:dyDescent="0.25"/>
    <row r="265" ht="40.15" customHeight="1" x14ac:dyDescent="0.25"/>
    <row r="266" ht="40.15" customHeight="1" x14ac:dyDescent="0.25"/>
    <row r="267" ht="40.15" customHeight="1" x14ac:dyDescent="0.25"/>
    <row r="268" ht="40.15" customHeight="1" x14ac:dyDescent="0.25"/>
    <row r="269" ht="40.15" customHeight="1" x14ac:dyDescent="0.25"/>
    <row r="270" ht="40.15" customHeight="1" x14ac:dyDescent="0.25"/>
    <row r="271" ht="40.15" customHeight="1" x14ac:dyDescent="0.25"/>
    <row r="272" ht="40.15" customHeight="1" x14ac:dyDescent="0.25"/>
    <row r="273" ht="40.15" customHeight="1" x14ac:dyDescent="0.25"/>
    <row r="274" ht="40.15" customHeight="1" x14ac:dyDescent="0.25"/>
    <row r="275" ht="40.15" customHeight="1" x14ac:dyDescent="0.25"/>
    <row r="276" ht="40.15" customHeight="1" x14ac:dyDescent="0.25"/>
    <row r="277" ht="40.15" customHeight="1" x14ac:dyDescent="0.25"/>
    <row r="278" ht="40.15" customHeight="1" x14ac:dyDescent="0.25"/>
    <row r="279" ht="40.15" customHeight="1" x14ac:dyDescent="0.25"/>
    <row r="280" ht="40.15" customHeight="1" x14ac:dyDescent="0.25"/>
    <row r="281" ht="40.15" customHeight="1" x14ac:dyDescent="0.25"/>
    <row r="282" ht="40.15" customHeight="1" x14ac:dyDescent="0.25"/>
    <row r="283" ht="40.15" customHeight="1" x14ac:dyDescent="0.25"/>
    <row r="284" ht="40.15" customHeight="1" x14ac:dyDescent="0.25"/>
    <row r="285" ht="40.15" customHeight="1" x14ac:dyDescent="0.25"/>
    <row r="286" ht="40.15" customHeight="1" x14ac:dyDescent="0.25"/>
    <row r="287" ht="40.15" customHeight="1" x14ac:dyDescent="0.25"/>
    <row r="288" ht="40.15" customHeight="1" x14ac:dyDescent="0.25"/>
    <row r="289" ht="40.15" customHeight="1" x14ac:dyDescent="0.25"/>
    <row r="290" ht="40.15" customHeight="1" x14ac:dyDescent="0.25"/>
    <row r="291" ht="40.15" customHeight="1" x14ac:dyDescent="0.25"/>
    <row r="292" ht="40.15" customHeight="1" x14ac:dyDescent="0.25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47"/>
  <sheetViews>
    <sheetView zoomScaleNormal="100" workbookViewId="0">
      <selection activeCell="V30" sqref="V30"/>
    </sheetView>
  </sheetViews>
  <sheetFormatPr defaultRowHeight="15" x14ac:dyDescent="0.25"/>
  <cols>
    <col min="1" max="156" width="2.42578125" customWidth="1"/>
  </cols>
  <sheetData>
    <row r="1" spans="1:17" ht="13.9" customHeight="1" x14ac:dyDescent="0.25">
      <c r="A1" t="s">
        <v>32</v>
      </c>
      <c r="K1" s="3"/>
      <c r="L1" s="3"/>
      <c r="M1" s="3"/>
      <c r="N1" s="3"/>
      <c r="O1" s="3"/>
      <c r="P1" s="3"/>
      <c r="Q1" s="3"/>
    </row>
    <row r="2" spans="1:17" ht="13.9" customHeight="1" x14ac:dyDescent="0.25">
      <c r="A2" s="21">
        <v>1</v>
      </c>
      <c r="N2" s="19"/>
    </row>
    <row r="3" spans="1:17" ht="13.9" customHeight="1" x14ac:dyDescent="0.25">
      <c r="A3" s="21">
        <v>2</v>
      </c>
      <c r="J3" s="19"/>
      <c r="M3" s="19"/>
    </row>
    <row r="4" spans="1:17" ht="13.9" customHeight="1" x14ac:dyDescent="0.25">
      <c r="A4" s="21">
        <v>3</v>
      </c>
      <c r="D4" s="19"/>
    </row>
    <row r="5" spans="1:17" ht="13.9" customHeight="1" x14ac:dyDescent="0.25">
      <c r="A5" s="21">
        <v>4</v>
      </c>
      <c r="D5" s="19"/>
    </row>
    <row r="6" spans="1:17" ht="13.9" customHeight="1" x14ac:dyDescent="0.25">
      <c r="A6" s="21">
        <v>5</v>
      </c>
      <c r="I6" s="19"/>
    </row>
    <row r="7" spans="1:17" ht="13.9" customHeight="1" x14ac:dyDescent="0.25">
      <c r="A7" s="21">
        <v>6</v>
      </c>
      <c r="D7" s="19"/>
    </row>
    <row r="8" spans="1:17" ht="13.9" customHeight="1" x14ac:dyDescent="0.25">
      <c r="A8" s="21">
        <v>7</v>
      </c>
      <c r="H8" s="19"/>
    </row>
    <row r="9" spans="1:17" ht="13.9" customHeight="1" x14ac:dyDescent="0.25">
      <c r="A9" s="21">
        <v>8</v>
      </c>
      <c r="K9" s="19"/>
    </row>
    <row r="10" spans="1:17" ht="13.9" customHeight="1" x14ac:dyDescent="0.25">
      <c r="A10" s="21">
        <v>9</v>
      </c>
      <c r="H10" s="19"/>
    </row>
    <row r="11" spans="1:17" ht="13.9" customHeight="1" x14ac:dyDescent="0.25">
      <c r="A11" s="22" t="s">
        <v>2</v>
      </c>
      <c r="B11" s="20"/>
      <c r="K11" s="19"/>
    </row>
    <row r="12" spans="1:17" ht="13.9" customHeight="1" x14ac:dyDescent="0.25">
      <c r="A12" s="22" t="s">
        <v>3</v>
      </c>
      <c r="E12" s="19"/>
    </row>
    <row r="13" spans="1:17" ht="13.9" customHeight="1" x14ac:dyDescent="0.25">
      <c r="A13" s="22" t="s">
        <v>4</v>
      </c>
      <c r="E13" s="19"/>
    </row>
    <row r="14" spans="1:17" ht="13.9" customHeight="1" x14ac:dyDescent="0.25">
      <c r="A14" s="22" t="s">
        <v>5</v>
      </c>
      <c r="N14" s="19"/>
    </row>
    <row r="15" spans="1:17" ht="13.9" customHeight="1" x14ac:dyDescent="0.25">
      <c r="A15" s="22" t="s">
        <v>6</v>
      </c>
      <c r="N15" s="19"/>
    </row>
    <row r="16" spans="1:17" ht="13.9" customHeight="1" x14ac:dyDescent="0.25">
      <c r="A16" s="22" t="s">
        <v>7</v>
      </c>
      <c r="L16" s="19"/>
    </row>
    <row r="17" spans="1:52" ht="13.9" customHeight="1" x14ac:dyDescent="0.25">
      <c r="A17" s="22" t="s">
        <v>8</v>
      </c>
      <c r="M17" s="19"/>
    </row>
    <row r="18" spans="1:52" ht="13.9" customHeight="1" x14ac:dyDescent="0.25">
      <c r="A18" s="22" t="s">
        <v>9</v>
      </c>
      <c r="G18" s="19"/>
      <c r="N18" s="19"/>
      <c r="AZ18" t="s">
        <v>1</v>
      </c>
    </row>
    <row r="19" spans="1:52" ht="13.9" customHeight="1" x14ac:dyDescent="0.25">
      <c r="A19" s="22" t="s">
        <v>10</v>
      </c>
      <c r="K19" s="19"/>
    </row>
    <row r="20" spans="1:52" ht="13.9" customHeight="1" x14ac:dyDescent="0.25">
      <c r="A20" s="22" t="s">
        <v>30</v>
      </c>
      <c r="I20" s="19"/>
      <c r="K20" s="19"/>
    </row>
    <row r="21" spans="1:52" ht="13.9" customHeight="1" x14ac:dyDescent="0.25">
      <c r="A21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" customHeight="1" x14ac:dyDescent="0.25">
      <c r="A22" s="9">
        <v>1</v>
      </c>
      <c r="B22" t="s">
        <v>11</v>
      </c>
    </row>
    <row r="23" spans="1:52" ht="13.9" customHeight="1" x14ac:dyDescent="0.25">
      <c r="A23" s="13">
        <v>2</v>
      </c>
      <c r="B23" t="s">
        <v>12</v>
      </c>
    </row>
    <row r="24" spans="1:52" ht="13.9" customHeight="1" x14ac:dyDescent="0.25">
      <c r="A24" s="3"/>
      <c r="B24" t="s">
        <v>13</v>
      </c>
    </row>
    <row r="25" spans="1:52" ht="13.9" customHeight="1" x14ac:dyDescent="0.25">
      <c r="A25" s="14">
        <v>3</v>
      </c>
      <c r="B25" t="s">
        <v>14</v>
      </c>
    </row>
    <row r="26" spans="1:52" ht="13.9" customHeight="1" x14ac:dyDescent="0.25">
      <c r="A26" s="8">
        <v>4</v>
      </c>
      <c r="B26" t="s">
        <v>15</v>
      </c>
    </row>
    <row r="27" spans="1:52" ht="13.9" customHeight="1" x14ac:dyDescent="0.25">
      <c r="A27" s="10">
        <v>5</v>
      </c>
      <c r="B27" t="s">
        <v>16</v>
      </c>
    </row>
    <row r="28" spans="1:52" ht="13.9" customHeight="1" x14ac:dyDescent="0.25">
      <c r="A28" s="15">
        <v>6</v>
      </c>
      <c r="B28" t="s">
        <v>17</v>
      </c>
    </row>
    <row r="29" spans="1:52" ht="13.9" customHeight="1" x14ac:dyDescent="0.25">
      <c r="A29" s="12">
        <v>7</v>
      </c>
      <c r="B29" t="s">
        <v>18</v>
      </c>
    </row>
    <row r="30" spans="1:52" ht="13.9" customHeight="1" x14ac:dyDescent="0.25">
      <c r="A30" s="3">
        <v>8</v>
      </c>
      <c r="B30" t="s">
        <v>19</v>
      </c>
    </row>
    <row r="31" spans="1:52" ht="13.9" customHeight="1" x14ac:dyDescent="0.25">
      <c r="A31" s="6">
        <v>9</v>
      </c>
      <c r="B31" t="s">
        <v>20</v>
      </c>
    </row>
    <row r="32" spans="1:52" ht="13.9" customHeight="1" x14ac:dyDescent="0.25">
      <c r="A32" s="7">
        <v>10</v>
      </c>
      <c r="B32" t="s">
        <v>21</v>
      </c>
    </row>
    <row r="33" spans="1:2" ht="13.9" customHeight="1" x14ac:dyDescent="0.25">
      <c r="A33" s="14">
        <v>11</v>
      </c>
      <c r="B33" t="s">
        <v>22</v>
      </c>
    </row>
    <row r="34" spans="1:2" ht="13.9" customHeight="1" x14ac:dyDescent="0.25">
      <c r="A34" s="8">
        <v>12</v>
      </c>
      <c r="B34" t="s">
        <v>23</v>
      </c>
    </row>
    <row r="35" spans="1:2" ht="13.9" customHeight="1" x14ac:dyDescent="0.25">
      <c r="A35" s="10">
        <v>13</v>
      </c>
      <c r="B35" t="s">
        <v>24</v>
      </c>
    </row>
    <row r="36" spans="1:2" ht="13.9" customHeight="1" x14ac:dyDescent="0.25">
      <c r="A36" s="11">
        <v>14</v>
      </c>
      <c r="B36" t="s">
        <v>25</v>
      </c>
    </row>
    <row r="37" spans="1:2" ht="13.9" customHeight="1" x14ac:dyDescent="0.25">
      <c r="A37" s="12">
        <v>15</v>
      </c>
      <c r="B37" t="s">
        <v>26</v>
      </c>
    </row>
    <row r="38" spans="1:2" ht="13.9" customHeight="1" x14ac:dyDescent="0.25">
      <c r="A38" s="4" t="s">
        <v>8</v>
      </c>
      <c r="B38" t="s">
        <v>27</v>
      </c>
    </row>
    <row r="39" spans="1:2" ht="13.9" customHeight="1" x14ac:dyDescent="0.25">
      <c r="A39" s="16" t="s">
        <v>9</v>
      </c>
      <c r="B39" t="s">
        <v>28</v>
      </c>
    </row>
    <row r="40" spans="1:2" ht="13.9" customHeight="1" x14ac:dyDescent="0.25">
      <c r="A40" s="17" t="s">
        <v>10</v>
      </c>
      <c r="B40" t="s">
        <v>29</v>
      </c>
    </row>
    <row r="41" spans="1:2" ht="13.9" customHeight="1" x14ac:dyDescent="0.25">
      <c r="A41" s="18" t="s">
        <v>30</v>
      </c>
      <c r="B41" t="s">
        <v>31</v>
      </c>
    </row>
    <row r="42" spans="1:2" ht="13.9" customHeight="1" x14ac:dyDescent="0.25">
      <c r="A42" s="5"/>
    </row>
    <row r="43" spans="1:2" ht="13.9" customHeight="1" x14ac:dyDescent="0.25">
      <c r="A43" s="4"/>
    </row>
    <row r="44" spans="1:2" ht="13.9" customHeight="1" x14ac:dyDescent="0.25"/>
    <row r="45" spans="1:2" ht="13.9" customHeight="1" x14ac:dyDescent="0.25"/>
    <row r="46" spans="1:2" ht="13.9" customHeight="1" x14ac:dyDescent="0.25"/>
    <row r="47" spans="1:2" ht="13.9" customHeight="1" x14ac:dyDescent="0.25"/>
    <row r="48" spans="1:2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  <row r="145" ht="13.9" customHeight="1" x14ac:dyDescent="0.25"/>
    <row r="146" ht="13.9" customHeight="1" x14ac:dyDescent="0.25"/>
    <row r="147" ht="13.9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Zero waste</vt:lpstr>
      <vt:lpstr>List3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cp:lastPrinted>2017-02-01T03:19:49Z</cp:lastPrinted>
  <dcterms:created xsi:type="dcterms:W3CDTF">2015-05-03T07:18:43Z</dcterms:created>
  <dcterms:modified xsi:type="dcterms:W3CDTF">2022-04-09T05:26:53Z</dcterms:modified>
</cp:coreProperties>
</file>