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shramba\"/>
    </mc:Choice>
  </mc:AlternateContent>
  <bookViews>
    <workbookView xWindow="0" yWindow="0" windowWidth="23040" windowHeight="9390" firstSheet="2" activeTab="2"/>
  </bookViews>
  <sheets>
    <sheet name="vprasanja odgovori-sestavljanje" sheetId="17" state="hidden" r:id="rId1"/>
    <sheet name="primer_vprašanj" sheetId="1" state="hidden" r:id="rId2"/>
    <sheet name="KRIŽANKA" sheetId="24" r:id="rId3"/>
    <sheet name="1" sheetId="27" r:id="rId4"/>
    <sheet name="2" sheetId="28" r:id="rId5"/>
    <sheet name="3" sheetId="29" r:id="rId6"/>
    <sheet name="4" sheetId="30" r:id="rId7"/>
    <sheet name="5" sheetId="31" r:id="rId8"/>
    <sheet name="6" sheetId="32" r:id="rId9"/>
    <sheet name="7" sheetId="33" r:id="rId10"/>
    <sheet name="8" sheetId="34" r:id="rId11"/>
    <sheet name="9" sheetId="35" state="hidden" r:id="rId12"/>
    <sheet name="10" sheetId="36" state="hidden" r:id="rId13"/>
    <sheet name="11" sheetId="37" state="hidden" r:id="rId14"/>
    <sheet name="12" sheetId="38" state="hidden" r:id="rId15"/>
    <sheet name="križanka-resena" sheetId="23" state="hidden" r:id="rId16"/>
    <sheet name="križanka-za-reševanje" sheetId="25" state="hidden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1" i="24" l="1"/>
  <c r="K19" i="24"/>
  <c r="K16" i="24" l="1"/>
  <c r="K17" i="24"/>
  <c r="K18" i="24"/>
  <c r="K20" i="24"/>
  <c r="I18" i="24"/>
  <c r="L11" i="24" s="1"/>
  <c r="I16" i="24"/>
  <c r="O8" i="24" s="1"/>
  <c r="I19" i="24"/>
  <c r="K11" i="24" s="1"/>
  <c r="I15" i="24"/>
  <c r="K8" i="24" s="1"/>
  <c r="K15" i="24"/>
  <c r="I14" i="24"/>
  <c r="J8" i="24" s="1"/>
  <c r="K14" i="24"/>
  <c r="I21" i="24"/>
  <c r="J11" i="24" s="1"/>
  <c r="I20" i="24"/>
  <c r="J10" i="24" s="1"/>
  <c r="I17" i="24"/>
  <c r="J9" i="24" s="1"/>
  <c r="M8" i="24" l="1"/>
  <c r="N11" i="24"/>
  <c r="P10" i="24"/>
  <c r="R11" i="24"/>
  <c r="P11" i="24"/>
  <c r="O9" i="24"/>
  <c r="K9" i="24"/>
  <c r="M9" i="24"/>
  <c r="D23" i="25"/>
  <c r="B23" i="25"/>
  <c r="P5" i="25" s="1"/>
  <c r="D22" i="25"/>
  <c r="B22" i="25"/>
  <c r="D21" i="25"/>
  <c r="B21" i="25"/>
  <c r="F4" i="25" s="1"/>
  <c r="D20" i="25"/>
  <c r="B20" i="25"/>
  <c r="B4" i="25" s="1"/>
  <c r="D19" i="25"/>
  <c r="B19" i="25"/>
  <c r="D18" i="25"/>
  <c r="B18" i="25"/>
  <c r="D4" i="25" s="1"/>
  <c r="D17" i="25"/>
  <c r="B17" i="25"/>
  <c r="D16" i="25"/>
  <c r="B16" i="25"/>
  <c r="K3" i="25" s="1"/>
  <c r="D15" i="25"/>
  <c r="B15" i="25"/>
  <c r="E3" i="25" s="1"/>
  <c r="D14" i="25"/>
  <c r="B14" i="25"/>
  <c r="D13" i="25"/>
  <c r="B13" i="25"/>
  <c r="D12" i="25"/>
  <c r="B12" i="25"/>
  <c r="D11" i="25"/>
  <c r="B11" i="25"/>
  <c r="G5" i="25" s="1"/>
  <c r="D10" i="25"/>
  <c r="B10" i="25"/>
  <c r="D9" i="25"/>
  <c r="B9" i="25"/>
  <c r="Q5" i="25" s="1"/>
  <c r="D8" i="25"/>
  <c r="B8" i="25"/>
  <c r="E4" i="25" s="1"/>
  <c r="D7" i="25"/>
  <c r="B7" i="25"/>
  <c r="A1" i="25" s="1"/>
  <c r="O5" i="25"/>
  <c r="M5" i="25"/>
  <c r="L5" i="25"/>
  <c r="H5" i="25"/>
  <c r="F5" i="25"/>
  <c r="C5" i="25"/>
  <c r="I4" i="25"/>
  <c r="A4" i="25"/>
  <c r="B3" i="25"/>
  <c r="C2" i="25"/>
  <c r="H1" i="25"/>
  <c r="E1" i="25"/>
  <c r="C5" i="23"/>
  <c r="E1" i="23"/>
  <c r="B23" i="23"/>
  <c r="P5" i="23" s="1"/>
  <c r="D23" i="23"/>
  <c r="B22" i="23"/>
  <c r="D22" i="23"/>
  <c r="B21" i="23"/>
  <c r="F5" i="23" s="1"/>
  <c r="D21" i="23"/>
  <c r="B20" i="23"/>
  <c r="B4" i="23" s="1"/>
  <c r="D20" i="23"/>
  <c r="A4" i="23"/>
  <c r="B19" i="23"/>
  <c r="D19" i="23"/>
  <c r="M5" i="23"/>
  <c r="B18" i="23"/>
  <c r="D4" i="23" s="1"/>
  <c r="D18" i="23"/>
  <c r="B17" i="23"/>
  <c r="B3" i="23" s="1"/>
  <c r="D17" i="23"/>
  <c r="B16" i="23"/>
  <c r="K3" i="23" s="1"/>
  <c r="D16" i="23"/>
  <c r="B15" i="23"/>
  <c r="E3" i="23" s="1"/>
  <c r="D15" i="23"/>
  <c r="B14" i="23"/>
  <c r="D14" i="23"/>
  <c r="B13" i="23"/>
  <c r="C2" i="23" s="1"/>
  <c r="D13" i="23"/>
  <c r="D12" i="23"/>
  <c r="B12" i="23"/>
  <c r="B11" i="23"/>
  <c r="A5" i="23" s="1"/>
  <c r="D11" i="23"/>
  <c r="O5" i="23"/>
  <c r="I4" i="23"/>
  <c r="D10" i="23"/>
  <c r="B10" i="23"/>
  <c r="J1" i="23"/>
  <c r="H1" i="23"/>
  <c r="D9" i="23"/>
  <c r="B9" i="23"/>
  <c r="A3" i="23" s="1"/>
  <c r="B8" i="23"/>
  <c r="J5" i="23" s="1"/>
  <c r="D8" i="23"/>
  <c r="D7" i="23"/>
  <c r="B7" i="23"/>
  <c r="F3" i="23" l="1"/>
  <c r="B5" i="23"/>
  <c r="Q5" i="23"/>
  <c r="L5" i="23"/>
  <c r="F4" i="23"/>
  <c r="G1" i="25"/>
  <c r="J1" i="25"/>
  <c r="H4" i="25"/>
  <c r="A5" i="25"/>
  <c r="B5" i="25"/>
  <c r="I5" i="25"/>
  <c r="J4" i="25"/>
  <c r="F3" i="25"/>
  <c r="I3" i="25"/>
  <c r="A3" i="25"/>
  <c r="E5" i="25"/>
  <c r="A2" i="25"/>
  <c r="B2" i="25"/>
  <c r="C3" i="25"/>
  <c r="H3" i="25"/>
  <c r="G4" i="25"/>
  <c r="J5" i="25"/>
  <c r="D3" i="25"/>
  <c r="B1" i="25"/>
  <c r="E5" i="23"/>
  <c r="B2" i="23"/>
  <c r="J4" i="23"/>
  <c r="H5" i="23"/>
  <c r="G1" i="23"/>
  <c r="G4" i="23"/>
  <c r="B1" i="23"/>
  <c r="C3" i="23"/>
  <c r="A2" i="23"/>
  <c r="I5" i="23"/>
  <c r="I3" i="23"/>
  <c r="D3" i="23"/>
  <c r="H3" i="23"/>
  <c r="G5" i="23"/>
  <c r="H4" i="23"/>
  <c r="E4" i="23"/>
  <c r="A1" i="23" l="1"/>
</calcChain>
</file>

<file path=xl/comments1.xml><?xml version="1.0" encoding="utf-8"?>
<comments xmlns="http://schemas.openxmlformats.org/spreadsheetml/2006/main">
  <authors>
    <author>Janez</author>
    <author>.</author>
  </authors>
  <commentList>
    <comment ref="J8" authorId="0" shapeId="0">
      <text>
        <r>
          <rPr>
            <b/>
            <sz val="26"/>
            <color indexed="81"/>
            <rFont val="Segoe UI"/>
            <family val="2"/>
            <charset val="238"/>
          </rPr>
          <t>1.0. Prva značilnost poklica ekonomski tehnik.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9" authorId="0" shapeId="0">
      <text>
        <r>
          <rPr>
            <b/>
            <sz val="26"/>
            <color indexed="81"/>
            <rFont val="Segoe UI"/>
            <family val="2"/>
            <charset val="238"/>
          </rPr>
          <t>2.0. Druga značilnost poklica ekonomski tehnik.</t>
        </r>
        <r>
          <rPr>
            <b/>
            <sz val="36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10" authorId="0" shapeId="0">
      <text>
        <r>
          <rPr>
            <b/>
            <sz val="26"/>
            <color indexed="81"/>
            <rFont val="Segoe UI"/>
            <family val="2"/>
            <charset val="238"/>
          </rPr>
          <t>3.0. Druga značilnost poklica ekonomski tehnik.</t>
        </r>
      </text>
    </comment>
    <comment ref="J11" authorId="1" shapeId="0">
      <text>
        <r>
          <rPr>
            <b/>
            <sz val="26"/>
            <color indexed="81"/>
            <rFont val="Segoe UI"/>
            <family val="2"/>
            <charset val="238"/>
          </rPr>
          <t>4. Možnosti glede zaposlitve.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4" authorId="0" shapeId="0">
      <text>
        <r>
          <rPr>
            <b/>
            <sz val="22"/>
            <color indexed="81"/>
            <rFont val="Segoe UI"/>
            <family val="2"/>
            <charset val="238"/>
          </rPr>
          <t>1.0. S katero prvo črko se začne podjetje, ki zavaruje ljudi pred poškodbami itd.?</t>
        </r>
      </text>
    </comment>
    <comment ref="H15" authorId="1" shapeId="0">
      <text>
        <r>
          <rPr>
            <b/>
            <sz val="22"/>
            <color indexed="81"/>
            <rFont val="Segoe UI"/>
            <family val="2"/>
            <charset val="238"/>
          </rPr>
          <t>1.1. S katero prvo črko se prične oseba, ki je napisala novo knjigo o računodstvu ipd.?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6" authorId="1" shapeId="0">
      <text>
        <r>
          <rPr>
            <b/>
            <sz val="22"/>
            <color indexed="81"/>
            <rFont val="Segoe UI"/>
            <family val="2"/>
            <charset val="238"/>
          </rPr>
          <t>1.2. S katero prvo črko se prične kratica International Bank Acount Number?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7" authorId="1" shapeId="0">
      <text>
        <r>
          <rPr>
            <b/>
            <sz val="22"/>
            <color indexed="81"/>
            <rFont val="Segoe UI"/>
            <family val="2"/>
            <charset val="238"/>
          </rPr>
          <t>2.0. S katero prvo črko se prične kratica za Slovenske računovodske standarde?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8" authorId="1" shapeId="0">
      <text>
        <r>
          <rPr>
            <b/>
            <sz val="20"/>
            <color indexed="81"/>
            <rFont val="Segoe UI"/>
            <family val="2"/>
            <charset val="238"/>
          </rPr>
          <t>2.1. S katero prvo črko se prične dokument, ki ima že vpisane določene postavke v tabelarni obliki?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9" authorId="1" shapeId="0">
      <text>
        <r>
          <rPr>
            <b/>
            <sz val="20"/>
            <color indexed="81"/>
            <rFont val="Segoe UI"/>
            <family val="2"/>
            <charset val="238"/>
          </rPr>
          <t>2.1. S katero prvo črko se prične naprava, ki prikazuje izhodne podatke na računalniku?</t>
        </r>
        <r>
          <rPr>
            <b/>
            <sz val="36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20" authorId="1" shapeId="0">
      <text>
        <r>
          <rPr>
            <b/>
            <sz val="22"/>
            <color indexed="81"/>
            <rFont val="Segoe UI"/>
            <family val="2"/>
            <charset val="238"/>
          </rPr>
          <t>3.0. S katero prvo črko se prične pojem, ki označuje obrabo strojev, naprav …?</t>
        </r>
      </text>
    </comment>
    <comment ref="H21" authorId="0" shapeId="0">
      <text>
        <r>
          <rPr>
            <b/>
            <sz val="22"/>
            <color indexed="81"/>
            <rFont val="Segoe UI"/>
            <family val="2"/>
            <charset val="238"/>
          </rPr>
          <t>4.0. S katero prvo črko se začne aktivnost, ko človek ali podjetje kupuje izdelek?</t>
        </r>
      </text>
    </comment>
  </commentList>
</comments>
</file>

<file path=xl/comments2.xml><?xml version="1.0" encoding="utf-8"?>
<comments xmlns="http://schemas.openxmlformats.org/spreadsheetml/2006/main">
  <authors>
    <author>Janez</author>
  </authors>
  <commentList>
    <comment ref="A1" authorId="0" shapeId="0">
      <text>
        <r>
          <rPr>
            <b/>
            <sz val="36"/>
            <color indexed="81"/>
            <rFont val="Segoe UI"/>
            <family val="2"/>
            <charset val="238"/>
          </rPr>
          <t>1.0. Naziv za osebe, s katerimi podjetje komunicira.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" authorId="0" shapeId="0">
      <text>
        <r>
          <rPr>
            <b/>
            <sz val="26"/>
            <color indexed="81"/>
            <rFont val="Segoe UI"/>
            <family val="2"/>
            <charset val="238"/>
          </rPr>
          <t>1.3.</t>
        </r>
      </text>
    </comment>
    <comment ref="G1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1.4.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" authorId="0" shapeId="0">
      <text>
        <r>
          <rPr>
            <b/>
            <sz val="26"/>
            <color indexed="81"/>
            <rFont val="Segoe UI"/>
            <family val="2"/>
            <charset val="238"/>
          </rPr>
          <t>1.2.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" authorId="0" shapeId="0">
      <text>
        <r>
          <rPr>
            <b/>
            <sz val="36"/>
            <color indexed="81"/>
            <rFont val="Segoe UI"/>
            <family val="2"/>
            <charset val="238"/>
          </rPr>
          <t>2.0 Zakaj podjetje komunicira s sedanjimi in možnimi kupci, zaposlenimi, zastopniki …?</t>
        </r>
      </text>
    </comment>
    <comment ref="C2" authorId="0" shapeId="0">
      <text>
        <r>
          <rPr>
            <b/>
            <sz val="26"/>
            <color indexed="81"/>
            <rFont val="Segoe UI"/>
            <family val="2"/>
            <charset val="238"/>
          </rPr>
          <t>Janez: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3.0 Kaj zajema splet tržnega komuniciranja (promocijski splet), ki zajema več orodij za komuniciranje?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" authorId="0" shapeId="0">
      <text>
        <r>
          <rPr>
            <b/>
            <sz val="26"/>
            <color indexed="81"/>
            <rFont val="Segoe UI"/>
            <family val="2"/>
            <charset val="238"/>
          </rPr>
          <t>3.3.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3" authorId="0" shapeId="0">
      <text>
        <r>
          <rPr>
            <b/>
            <sz val="26"/>
            <color indexed="81"/>
            <rFont val="Segoe UI"/>
            <family val="2"/>
            <charset val="238"/>
          </rPr>
          <t>3.4.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sz val="26"/>
            <color indexed="81"/>
            <rFont val="Segoe UI"/>
            <family val="2"/>
            <charset val="238"/>
          </rPr>
          <t>3.1.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sz val="26"/>
            <color indexed="81"/>
            <rFont val="Segoe UI"/>
            <family val="2"/>
            <charset val="238"/>
          </rPr>
          <t>3.2.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>
      <text>
        <r>
          <rPr>
            <b/>
            <sz val="36"/>
            <color indexed="81"/>
            <rFont val="Segoe UI"/>
            <family val="2"/>
            <charset val="238"/>
          </rPr>
          <t>4.0 Ena izmed lastnosti orodij komunikacijskega spleta.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4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4.1.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4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4.2.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>
      <text>
        <r>
          <rPr>
            <b/>
            <sz val="36"/>
            <color indexed="81"/>
            <rFont val="Segoe UI"/>
            <family val="2"/>
            <charset val="238"/>
          </rPr>
          <t>5.0 Ena izmed sestavin komunikacijske politike podjetja.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5" authorId="0" shapeId="0">
      <text>
        <r>
          <rPr>
            <b/>
            <sz val="26"/>
            <color indexed="81"/>
            <rFont val="Segoe UI"/>
            <family val="2"/>
            <charset val="238"/>
          </rPr>
          <t>5.1.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1.0 S katero prvo črko se začne glavno mesto hrvaške?
</t>
        </r>
      </text>
    </comment>
    <comment ref="A8" authorId="0" shapeId="0">
      <text>
        <r>
          <rPr>
            <b/>
            <sz val="36"/>
            <color indexed="81"/>
            <rFont val="Segoe UI"/>
            <family val="2"/>
            <charset val="238"/>
          </rPr>
          <t>1.1 S katero prvo črko se začne ...?</t>
        </r>
      </text>
    </comment>
    <comment ref="A9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1.2. S katero prvo črko se prične rezultat proizvodnega procesa?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26"/>
            <color indexed="81"/>
            <rFont val="Segoe UI"/>
            <family val="2"/>
            <charset val="238"/>
          </rPr>
          <t>1.4. S katero prvo črko se prične naselje v bližini Kranja in ima sedež trgovsko podjetje Merkur?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>
      <text>
        <r>
          <rPr>
            <b/>
            <sz val="26"/>
            <color indexed="81"/>
            <rFont val="Segoe UI"/>
            <family val="2"/>
            <charset val="238"/>
          </rPr>
          <t>2.0. S katero prvo črko se prične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26"/>
            <color indexed="81"/>
            <rFont val="Segoe UI"/>
            <family val="2"/>
            <charset val="238"/>
          </rPr>
          <t>2.1. S katero prvo črko se prične glavno mesto Gorenjske?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26"/>
            <color indexed="81"/>
            <rFont val="Segoe UI"/>
            <family val="2"/>
            <charset val="238"/>
          </rPr>
          <t>3.0. S katero prvo črko se prične, kar ne potrebujemo več za zadovoljevanje naših potreb in želja?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>
      <text>
        <r>
          <rPr>
            <b/>
            <sz val="26"/>
            <color indexed="81"/>
            <rFont val="Segoe UI"/>
            <family val="2"/>
            <charset val="238"/>
          </rPr>
          <t>3.1. S katero prvo črko se prične izobraževalna ustanova?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>
      <text>
        <r>
          <rPr>
            <b/>
            <sz val="26"/>
            <color indexed="81"/>
            <rFont val="Segoe UI"/>
            <family val="2"/>
            <charset val="238"/>
          </rPr>
          <t>3.2. S katero prvo črko se prične celina, kjer leži Španija, Portugalska?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>
      <text>
        <r>
          <rPr>
            <b/>
            <sz val="26"/>
            <color indexed="81"/>
            <rFont val="Segoe UI"/>
            <family val="2"/>
            <charset val="238"/>
          </rPr>
          <t>3.3. S katero prvo črko se prične bivališče, kjer so nekoč prebivali graščaki?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0" shapeId="0">
      <text>
        <r>
          <rPr>
            <b/>
            <sz val="26"/>
            <color indexed="81"/>
            <rFont val="Segoe UI"/>
            <family val="2"/>
            <charset val="238"/>
          </rPr>
          <t>3.4. S katero prvo črko se prične glavno mesto Slovenije?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9" authorId="0" shapeId="0">
      <text>
        <r>
          <rPr>
            <b/>
            <sz val="26"/>
            <color indexed="81"/>
            <rFont val="Segoe UI"/>
            <family val="2"/>
            <charset val="238"/>
          </rPr>
          <t>4.0. S katero prvo črko se prične oblačilo, ki ga nosijo nekatere uradne osebe: policija, carina, letalsko osebje …?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>
      <text>
        <r>
          <rPr>
            <b/>
            <sz val="26"/>
            <color indexed="81"/>
            <rFont val="Segoe UI"/>
            <family val="2"/>
            <charset val="238"/>
          </rPr>
          <t>4.1. S katero prvo črko se prične reka, ki izvira v Zelencih, ki so v bližini Kranjske Gore?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1" authorId="0" shapeId="0">
      <text>
        <r>
          <rPr>
            <b/>
            <sz val="26"/>
            <color indexed="81"/>
            <rFont val="Segoe UI"/>
            <family val="2"/>
            <charset val="238"/>
          </rPr>
          <t>4.2. S katero prvo črko se prične naziv zaveliko (po navadi sladkovodna) stoječo vodno površino, ki jo obkroža kopno?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2" authorId="0" shapeId="0">
      <text>
        <r>
          <rPr>
            <b/>
            <sz val="26"/>
            <color indexed="81"/>
            <rFont val="Segoe UI"/>
            <family val="2"/>
            <charset val="238"/>
          </rPr>
          <t>5.0. S katero prvo črko se prične glavno mesto Francije?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3" authorId="0" shapeId="0">
      <text>
        <r>
          <rPr>
            <b/>
            <sz val="26"/>
            <color indexed="81"/>
            <rFont val="Segoe UI"/>
            <family val="2"/>
            <charset val="238"/>
          </rPr>
          <t>5.1. S katero prvo črko se prične velik naravni vodni tok?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Janez</author>
  </authors>
  <commentList>
    <comment ref="A1" authorId="0" shapeId="0">
      <text>
        <r>
          <rPr>
            <b/>
            <sz val="36"/>
            <color indexed="81"/>
            <rFont val="Segoe UI"/>
            <family val="2"/>
            <charset val="238"/>
          </rPr>
          <t>1.0. Naziv za osebe, s katerimi podjetje komunicira.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" authorId="0" shapeId="0">
      <text>
        <r>
          <rPr>
            <b/>
            <sz val="26"/>
            <color indexed="81"/>
            <rFont val="Segoe UI"/>
            <family val="2"/>
            <charset val="238"/>
          </rPr>
          <t>1.3.</t>
        </r>
      </text>
    </comment>
    <comment ref="G1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1.4.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" authorId="0" shapeId="0">
      <text>
        <r>
          <rPr>
            <b/>
            <sz val="26"/>
            <color indexed="81"/>
            <rFont val="Segoe UI"/>
            <family val="2"/>
            <charset val="238"/>
          </rPr>
          <t>1.2.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" authorId="0" shapeId="0">
      <text>
        <r>
          <rPr>
            <b/>
            <sz val="36"/>
            <color indexed="81"/>
            <rFont val="Segoe UI"/>
            <family val="2"/>
            <charset val="238"/>
          </rPr>
          <t>2.0 Zakaj podjetje komunicira s sedanjimi in možnimi kupci, zaposlenimi, zastopniki …?</t>
        </r>
      </text>
    </comment>
    <comment ref="C2" authorId="0" shapeId="0">
      <text>
        <r>
          <rPr>
            <b/>
            <sz val="26"/>
            <color indexed="81"/>
            <rFont val="Segoe UI"/>
            <family val="2"/>
            <charset val="238"/>
          </rPr>
          <t>Janez: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3.0 Kaj zajema splet tržnega komuniciranja (promocijski splet), ki zajema več orodij za komuniciranje?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" authorId="0" shapeId="0">
      <text>
        <r>
          <rPr>
            <b/>
            <sz val="26"/>
            <color indexed="81"/>
            <rFont val="Segoe UI"/>
            <family val="2"/>
            <charset val="238"/>
          </rPr>
          <t>3.3.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3" authorId="0" shapeId="0">
      <text>
        <r>
          <rPr>
            <b/>
            <sz val="26"/>
            <color indexed="81"/>
            <rFont val="Segoe UI"/>
            <family val="2"/>
            <charset val="238"/>
          </rPr>
          <t>3.4.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sz val="26"/>
            <color indexed="81"/>
            <rFont val="Segoe UI"/>
            <family val="2"/>
            <charset val="238"/>
          </rPr>
          <t>3.1.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sz val="26"/>
            <color indexed="81"/>
            <rFont val="Segoe UI"/>
            <family val="2"/>
            <charset val="238"/>
          </rPr>
          <t>3.2.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>
      <text>
        <r>
          <rPr>
            <b/>
            <sz val="36"/>
            <color indexed="81"/>
            <rFont val="Segoe UI"/>
            <family val="2"/>
            <charset val="238"/>
          </rPr>
          <t>4.0 Ena izmed lastnosti orodij komunikacijskega spleta.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4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4.1.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4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4.2.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>
      <text>
        <r>
          <rPr>
            <b/>
            <sz val="36"/>
            <color indexed="81"/>
            <rFont val="Segoe UI"/>
            <family val="2"/>
            <charset val="238"/>
          </rPr>
          <t>5.0 Ena izmed sestavin komunikacijske politike podjetja.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5" authorId="0" shapeId="0">
      <text>
        <r>
          <rPr>
            <b/>
            <sz val="26"/>
            <color indexed="81"/>
            <rFont val="Segoe UI"/>
            <family val="2"/>
            <charset val="238"/>
          </rPr>
          <t>5.1.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1.0 S katero prvo črko se začne glavno mesto hrvaške?
</t>
        </r>
      </text>
    </comment>
    <comment ref="A8" authorId="0" shapeId="0">
      <text>
        <r>
          <rPr>
            <b/>
            <sz val="36"/>
            <color indexed="81"/>
            <rFont val="Segoe UI"/>
            <family val="2"/>
            <charset val="238"/>
          </rPr>
          <t>1.1 S katero prvo črko se začne ogromna kača, ki živi v reki Amazonki (Brazilija)?</t>
        </r>
      </text>
    </comment>
    <comment ref="A9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1.2. S katero prvo črko se prične rezultat proizvodnega procesa?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26"/>
            <color indexed="81"/>
            <rFont val="Segoe UI"/>
            <family val="2"/>
            <charset val="238"/>
          </rPr>
          <t>1.4. S katero prvo črko se prične barva lupine pomaranče?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26"/>
            <color indexed="81"/>
            <rFont val="Segoe UI"/>
            <family val="2"/>
            <charset val="238"/>
          </rPr>
          <t>1.4. S katero prvo črko se prične kraj v bližini Kranja, kjer je sedež trgovskega podjetja Merkur?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>
      <text>
        <r>
          <rPr>
            <b/>
            <sz val="26"/>
            <color indexed="81"/>
            <rFont val="Segoe UI"/>
            <family val="2"/>
            <charset val="238"/>
          </rPr>
          <t>2.0. S katero prvo črko se prične veliki izumitelj iz Hrvaške, bolj natančno iz Like, ki je deloval na področju električnega toka?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26"/>
            <color indexed="81"/>
            <rFont val="Segoe UI"/>
            <family val="2"/>
            <charset val="238"/>
          </rPr>
          <t>2.1. S katero prvo črko se prične glavno mesto Gorenjske?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26"/>
            <color indexed="81"/>
            <rFont val="Segoe UI"/>
            <family val="2"/>
            <charset val="238"/>
          </rPr>
          <t>3.0. S katero prvo črko se prične, kar ne potrebujemo več za zadovoljevanje naših potreb in želja?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>
      <text>
        <r>
          <rPr>
            <b/>
            <sz val="26"/>
            <color indexed="81"/>
            <rFont val="Segoe UI"/>
            <family val="2"/>
            <charset val="238"/>
          </rPr>
          <t>3.1. S katero prvo črko se prične izobraževalna ustanova?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>
      <text>
        <r>
          <rPr>
            <b/>
            <sz val="26"/>
            <color indexed="81"/>
            <rFont val="Segoe UI"/>
            <family val="2"/>
            <charset val="238"/>
          </rPr>
          <t>3.2. S katero prvo črko se prične celina, kjer leži Španija, Portugalska?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>
      <text>
        <r>
          <rPr>
            <b/>
            <sz val="26"/>
            <color indexed="81"/>
            <rFont val="Segoe UI"/>
            <family val="2"/>
            <charset val="238"/>
          </rPr>
          <t>3.3. S katero prvo črko se prične bivališče, kjer so nekoč prebivali graščaki?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0" shapeId="0">
      <text>
        <r>
          <rPr>
            <b/>
            <sz val="26"/>
            <color indexed="81"/>
            <rFont val="Segoe UI"/>
            <family val="2"/>
            <charset val="238"/>
          </rPr>
          <t>3.4. S katero prvo črko se prične glavno mesto Slovenije?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9" authorId="0" shapeId="0">
      <text>
        <r>
          <rPr>
            <b/>
            <sz val="26"/>
            <color indexed="81"/>
            <rFont val="Segoe UI"/>
            <family val="2"/>
            <charset val="238"/>
          </rPr>
          <t>4.0. S katero prvo črko se prične oblačilo, ki ga nosijo nekatere uradne osebe: policija, carina, letalsko osebje …?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>
      <text>
        <r>
          <rPr>
            <b/>
            <sz val="26"/>
            <color indexed="81"/>
            <rFont val="Segoe UI"/>
            <family val="2"/>
            <charset val="238"/>
          </rPr>
          <t>4.1. S katero prvo črko se prične reka, ki izvira v Zelencih, ki so v bližini Kranjske Gore?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1" authorId="0" shapeId="0">
      <text>
        <r>
          <rPr>
            <b/>
            <sz val="26"/>
            <color indexed="81"/>
            <rFont val="Segoe UI"/>
            <family val="2"/>
            <charset val="238"/>
          </rPr>
          <t>4.2. S katero prvo črko se prične naziv za veliko (po navadi sladkovodna) stoječo vodno površino, ki jo obkroža kopno?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2" authorId="0" shapeId="0">
      <text>
        <r>
          <rPr>
            <b/>
            <sz val="26"/>
            <color indexed="81"/>
            <rFont val="Segoe UI"/>
            <family val="2"/>
            <charset val="238"/>
          </rPr>
          <t>5.0. S katero prvo črko se prične glavno mesto Francije?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3" authorId="0" shapeId="0">
      <text>
        <r>
          <rPr>
            <b/>
            <sz val="26"/>
            <color indexed="81"/>
            <rFont val="Segoe UI"/>
            <family val="2"/>
            <charset val="238"/>
          </rPr>
          <t>5.1. S katero prvo črko se prične velik naravni vodni tok?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<sst xmlns="http://schemas.openxmlformats.org/spreadsheetml/2006/main" count="281" uniqueCount="126">
  <si>
    <t>6.8 TRŽNO KOMUNICIRANJE</t>
  </si>
  <si>
    <t>1. S kom podjetje komunicira?</t>
  </si>
  <si>
    <t>Podjetje komunicira:</t>
  </si>
  <si>
    <t>2. Zakaj podjetje komunicira s sedanjimi in možnimi kupci, zaposlenimi, zastopniki …?</t>
  </si>
  <si>
    <t>Podjetje z njimi komunicira, ker želi:</t>
  </si>
  <si>
    <t>3. Kaj zajema splet tržnega komuniciranja (promocijski splet), ki zajema več orodij za</t>
  </si>
  <si>
    <t>komuniciranje?</t>
  </si>
  <si>
    <t>Podjetje za komuniciranje uporablja več orodij. Splet tržnega komuniciranja, imenovan tudi</t>
  </si>
  <si>
    <t>promocijski splet, zajema:</t>
  </si>
  <si>
    <t>4. Kakšna morajo biti vsa orodja komunikacijskega spleta?</t>
  </si>
  <si>
    <t>Vsa orodja komunikacijskega spleta morajo biti:</t>
  </si>
  <si>
    <t>ljudmi, fizičnimi dokazi).</t>
  </si>
  <si>
    <t>5. Kaj tudi vključuje komunikacijska politika podjetja?</t>
  </si>
  <si>
    <t>H komunikacijski politiki podjetja spadajo tudi psihološko pravilno vodeni prodajni razgovori.</t>
  </si>
  <si>
    <t>• s sedanjimi in možnimi kupci,</t>
  </si>
  <si>
    <t>•  zaposlenimi,</t>
  </si>
  <si>
    <t>• zastopniki,</t>
  </si>
  <si>
    <t>• dobavitelji,</t>
  </si>
  <si>
    <t>• poslovnimi partnerji in</t>
  </si>
  <si>
    <t>•  drugimi javnostmi.</t>
  </si>
  <si>
    <t>• ustvariti želeno sliko o sebi,</t>
  </si>
  <si>
    <t>• pripraviti določene javnosti do aktivnosti, npr. do nakupa ali podpore.</t>
  </si>
  <si>
    <t>ODGOVOR</t>
  </si>
  <si>
    <t>OPIS GESLA</t>
  </si>
  <si>
    <t>GESLO</t>
  </si>
  <si>
    <t>NAKUP</t>
  </si>
  <si>
    <t>ZASTOPNIKI</t>
  </si>
  <si>
    <t>• pospeševanje prodaje,</t>
  </si>
  <si>
    <t>• odnose z javnostmi in</t>
  </si>
  <si>
    <t>• neposredno trženje.</t>
  </si>
  <si>
    <t>OGLAŠEVANJE</t>
  </si>
  <si>
    <t>USKLAJENOST</t>
  </si>
  <si>
    <t>Z</t>
  </si>
  <si>
    <t>A</t>
  </si>
  <si>
    <t>P</t>
  </si>
  <si>
    <t>O</t>
  </si>
  <si>
    <t>N</t>
  </si>
  <si>
    <t>K</t>
  </si>
  <si>
    <t>U</t>
  </si>
  <si>
    <t>Š</t>
  </si>
  <si>
    <t>X</t>
  </si>
  <si>
    <t>S</t>
  </si>
  <si>
    <t>T</t>
  </si>
  <si>
    <t>E</t>
  </si>
  <si>
    <t>R</t>
  </si>
  <si>
    <t>G</t>
  </si>
  <si>
    <t>D</t>
  </si>
  <si>
    <t>2. Eden izmed vzrokov, zakaj podjetje komunicira s kupci, zaposlenimi, zastopniki …</t>
  </si>
  <si>
    <t>3. Eno izmed orodij, ki spada v splet tržnega komuniciranja.</t>
  </si>
  <si>
    <t>ANAKONDA</t>
  </si>
  <si>
    <t>SAVA</t>
  </si>
  <si>
    <t>GRAD</t>
  </si>
  <si>
    <t>• oglaševanje,</t>
  </si>
  <si>
    <t>• povezana med seboj,</t>
  </si>
  <si>
    <t>• in hkrati tudi z ostalimi elementi trženjskega spleta (izdelkom, ceno, prodajno potjo,</t>
  </si>
  <si>
    <t>1.0 Naziv za osebe, s katerimi podjetje komunicira.</t>
  </si>
  <si>
    <t>4.0 Ena izmed lastnosti orodij komunikacijskega spleta.</t>
  </si>
  <si>
    <t>5.0 Ena izmed sestavin komunikacijske politike podjetja.</t>
  </si>
  <si>
    <t>Prodajni razgovori</t>
  </si>
  <si>
    <t>VPRAŠaNJE</t>
  </si>
  <si>
    <t>VPRAŠANJE</t>
  </si>
  <si>
    <t>b.) odgovor na vprašanje,</t>
  </si>
  <si>
    <t>d.) geslo glede na vprašanje in odgovor.</t>
  </si>
  <si>
    <t>c.) opis gesla glede na vprašanje in odgovor,</t>
  </si>
  <si>
    <t>a.) vprašanje glede na tekst, ki ga imate,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</si>
  <si>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S pomočjo teksta, ki vam je bil dodeljen zapišite:</t>
    </r>
  </si>
  <si>
    <t>PRIMER:</t>
  </si>
  <si>
    <t>I</t>
  </si>
  <si>
    <t>L</t>
  </si>
  <si>
    <t>V</t>
  </si>
  <si>
    <t>J</t>
  </si>
  <si>
    <t>ZAGREB</t>
  </si>
  <si>
    <t>NIKOLA TESLA</t>
  </si>
  <si>
    <t>1.0.</t>
  </si>
  <si>
    <t>1.1.</t>
  </si>
  <si>
    <t>1.2.</t>
  </si>
  <si>
    <t>IZDELEK</t>
  </si>
  <si>
    <t>1.3.</t>
  </si>
  <si>
    <t>ORANŽNA</t>
  </si>
  <si>
    <t>1.4.</t>
  </si>
  <si>
    <t>NAKLO</t>
  </si>
  <si>
    <t>POZOR: V SPODNJE RUMENO IN MODRO POLJE NE PIŠITE V CELICE, AMPAK V VNOSNO VRSTICO!</t>
  </si>
  <si>
    <t>2.0.</t>
  </si>
  <si>
    <t>2.1.</t>
  </si>
  <si>
    <t>KRANJ</t>
  </si>
  <si>
    <t>3.0.</t>
  </si>
  <si>
    <t>ODPADEK</t>
  </si>
  <si>
    <t>3.1.</t>
  </si>
  <si>
    <t>ŠOLA</t>
  </si>
  <si>
    <t>EVROPA</t>
  </si>
  <si>
    <t>3.2.</t>
  </si>
  <si>
    <t>3.3.</t>
  </si>
  <si>
    <t>3.4.</t>
  </si>
  <si>
    <t>LJUBLJANA</t>
  </si>
  <si>
    <t>4.0.</t>
  </si>
  <si>
    <t>UNIFORMA</t>
  </si>
  <si>
    <t>4.1.</t>
  </si>
  <si>
    <t>4.2.</t>
  </si>
  <si>
    <t>JEZERO</t>
  </si>
  <si>
    <t>PARIZ</t>
  </si>
  <si>
    <t>5.0.</t>
  </si>
  <si>
    <t>5.1.</t>
  </si>
  <si>
    <t>REKA</t>
  </si>
  <si>
    <t>2.2.</t>
  </si>
  <si>
    <t>M</t>
  </si>
  <si>
    <t>ZAVAROVALNICA</t>
  </si>
  <si>
    <t>AMORTIZACIJA</t>
  </si>
  <si>
    <t>AVTOR</t>
  </si>
  <si>
    <t>EKRAN</t>
  </si>
  <si>
    <t>OBRAZEC</t>
  </si>
  <si>
    <r>
      <t xml:space="preserve">PRAVILNI ODGOVOR = </t>
    </r>
    <r>
      <rPr>
        <b/>
        <sz val="24"/>
        <color rgb="FFFF0000"/>
        <rFont val="Calibri"/>
        <family val="2"/>
        <charset val="238"/>
        <scheme val="minor"/>
      </rPr>
      <t>ZAVAROVALNICA</t>
    </r>
  </si>
  <si>
    <r>
      <t xml:space="preserve">PRAVILNI ODGOVOR = </t>
    </r>
    <r>
      <rPr>
        <b/>
        <sz val="24"/>
        <color rgb="FFFF0000"/>
        <rFont val="Calibri"/>
        <family val="2"/>
        <charset val="238"/>
        <scheme val="minor"/>
      </rPr>
      <t>AVTOR</t>
    </r>
  </si>
  <si>
    <r>
      <t xml:space="preserve">PRAVILNI ODGOVOR = </t>
    </r>
    <r>
      <rPr>
        <b/>
        <sz val="24"/>
        <color rgb="FFFF0000"/>
        <rFont val="Calibri"/>
        <family val="2"/>
        <charset val="238"/>
        <scheme val="minor"/>
      </rPr>
      <t>I</t>
    </r>
  </si>
  <si>
    <r>
      <t xml:space="preserve">PRAVILNI ODGOVOR = </t>
    </r>
    <r>
      <rPr>
        <b/>
        <sz val="24"/>
        <color rgb="FFFF0000"/>
        <rFont val="Calibri"/>
        <family val="2"/>
        <charset val="238"/>
        <scheme val="minor"/>
      </rPr>
      <t>S</t>
    </r>
  </si>
  <si>
    <r>
      <t xml:space="preserve">PRAVILNI ODGOVOR = </t>
    </r>
    <r>
      <rPr>
        <sz val="24"/>
        <color rgb="FFFF0000"/>
        <rFont val="Calibri"/>
        <family val="2"/>
        <charset val="238"/>
        <scheme val="minor"/>
      </rPr>
      <t>OBRAZEC</t>
    </r>
  </si>
  <si>
    <r>
      <t xml:space="preserve">PRAVILNI ODGOVOR = </t>
    </r>
    <r>
      <rPr>
        <sz val="24"/>
        <color rgb="FFFF0000"/>
        <rFont val="Calibri"/>
        <family val="2"/>
        <charset val="238"/>
        <scheme val="minor"/>
      </rPr>
      <t>EKRAN</t>
    </r>
  </si>
  <si>
    <r>
      <t xml:space="preserve">PRAVILNI ODGOVOR = </t>
    </r>
    <r>
      <rPr>
        <sz val="24"/>
        <color rgb="FFFF0000"/>
        <rFont val="Calibri"/>
        <family val="2"/>
        <charset val="238"/>
        <scheme val="minor"/>
      </rPr>
      <t>AMORTIZACIJA</t>
    </r>
  </si>
  <si>
    <r>
      <t xml:space="preserve">PRAVILNI ODGOVOR = </t>
    </r>
    <r>
      <rPr>
        <sz val="24"/>
        <color rgb="FFFF0000"/>
        <rFont val="Calibri"/>
        <family val="2"/>
        <charset val="238"/>
        <scheme val="minor"/>
      </rPr>
      <t>NAKUP</t>
    </r>
  </si>
  <si>
    <r>
      <t xml:space="preserve">PRAVILNI ODGOVOR = </t>
    </r>
    <r>
      <rPr>
        <sz val="24"/>
        <color rgb="FFFF0000"/>
        <rFont val="Calibri"/>
        <family val="2"/>
        <charset val="238"/>
        <scheme val="minor"/>
      </rPr>
      <t>ZANIMIV</t>
    </r>
  </si>
  <si>
    <r>
      <t xml:space="preserve">PRAVILNI ODGOVOR = </t>
    </r>
    <r>
      <rPr>
        <sz val="24"/>
        <color rgb="FFFF0000"/>
        <rFont val="Calibri"/>
        <family val="2"/>
        <charset val="238"/>
        <scheme val="minor"/>
      </rPr>
      <t>SODOBEN</t>
    </r>
  </si>
  <si>
    <r>
      <t xml:space="preserve">PRAVILNI ODGOVOR = </t>
    </r>
    <r>
      <rPr>
        <sz val="24"/>
        <color rgb="FFFF0000"/>
        <rFont val="Calibri"/>
        <family val="2"/>
        <charset val="238"/>
        <scheme val="minor"/>
      </rPr>
      <t>AKTUALEN</t>
    </r>
  </si>
  <si>
    <r>
      <t xml:space="preserve">PRAVILNI ODGOVOR = </t>
    </r>
    <r>
      <rPr>
        <sz val="24"/>
        <color rgb="FFFF0000"/>
        <rFont val="Calibri"/>
        <family val="2"/>
        <charset val="238"/>
        <scheme val="minor"/>
      </rPr>
      <t>NEOMEJENE</t>
    </r>
  </si>
  <si>
    <t>NEKAJ DEJSTEV O EKONOMSKEM TEHNIKU!</t>
  </si>
  <si>
    <t>REŠI NAJPREJ SPODNJO KRIŽAKO!</t>
  </si>
  <si>
    <t>NADALJUJ Z REŠEVANJEM ZGORNJE KRIŽANKE!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</si>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</sst>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FF00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36"/>
      <color indexed="81"/>
      <name val="Segoe UI"/>
      <family val="2"/>
      <charset val="238"/>
    </font>
    <font>
      <sz val="26"/>
      <color theme="0"/>
      <name val="Calibri"/>
      <family val="2"/>
      <charset val="238"/>
      <scheme val="minor"/>
    </font>
    <font>
      <b/>
      <sz val="26"/>
      <color indexed="81"/>
      <name val="Segoe UI"/>
      <family val="2"/>
      <charset val="238"/>
    </font>
    <font>
      <b/>
      <sz val="2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u/>
      <sz val="26"/>
      <color theme="1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20"/>
      <color indexed="81"/>
      <name val="Segoe UI"/>
      <family val="2"/>
      <charset val="238"/>
    </font>
    <font>
      <b/>
      <sz val="22"/>
      <color indexed="8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6B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0" fontId="7" fillId="0" borderId="1" xfId="0" quotePrefix="1" applyFont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1" xfId="0" applyFill="1" applyBorder="1"/>
    <xf numFmtId="0" fontId="0" fillId="2" borderId="0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6" borderId="5" xfId="0" applyFill="1" applyBorder="1"/>
    <xf numFmtId="0" fontId="0" fillId="6" borderId="6" xfId="0" applyFill="1" applyBorder="1"/>
    <xf numFmtId="0" fontId="1" fillId="6" borderId="6" xfId="0" applyFont="1" applyFill="1" applyBorder="1"/>
    <xf numFmtId="0" fontId="0" fillId="6" borderId="3" xfId="0" applyFill="1" applyBorder="1"/>
    <xf numFmtId="0" fontId="1" fillId="2" borderId="13" xfId="0" applyFont="1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0" fillId="5" borderId="5" xfId="0" applyFill="1" applyBorder="1"/>
    <xf numFmtId="0" fontId="1" fillId="5" borderId="6" xfId="0" applyFont="1" applyFill="1" applyBorder="1"/>
    <xf numFmtId="0" fontId="0" fillId="5" borderId="6" xfId="0" applyFill="1" applyBorder="1"/>
    <xf numFmtId="0" fontId="1" fillId="6" borderId="3" xfId="0" applyFont="1" applyFill="1" applyBorder="1"/>
    <xf numFmtId="0" fontId="1" fillId="5" borderId="1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/>
    <xf numFmtId="0" fontId="9" fillId="2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4" fillId="0" borderId="0" xfId="0" applyFont="1" applyFill="1" applyProtection="1"/>
    <xf numFmtId="0" fontId="12" fillId="0" borderId="0" xfId="0" applyFont="1" applyFill="1" applyProtection="1"/>
    <xf numFmtId="0" fontId="0" fillId="0" borderId="0" xfId="0" applyAlignment="1"/>
    <xf numFmtId="0" fontId="0" fillId="0" borderId="0" xfId="0" applyAlignment="1"/>
    <xf numFmtId="0" fontId="3" fillId="5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12" fillId="0" borderId="0" xfId="0" applyFont="1"/>
    <xf numFmtId="0" fontId="9" fillId="0" borderId="0" xfId="0" applyFont="1"/>
    <xf numFmtId="0" fontId="3" fillId="7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9" borderId="1" xfId="0" applyFont="1" applyFill="1" applyBorder="1" applyAlignment="1" applyProtection="1">
      <alignment horizontal="center"/>
    </xf>
    <xf numFmtId="0" fontId="3" fillId="9" borderId="2" xfId="0" applyFont="1" applyFill="1" applyBorder="1" applyAlignment="1" applyProtection="1">
      <alignment horizontal="center"/>
    </xf>
    <xf numFmtId="0" fontId="12" fillId="4" borderId="1" xfId="0" applyFont="1" applyFill="1" applyBorder="1" applyAlignment="1">
      <alignment horizontal="center"/>
    </xf>
    <xf numFmtId="0" fontId="16" fillId="0" borderId="0" xfId="0" applyFont="1"/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3" fillId="0" borderId="15" xfId="0" applyFont="1" applyFill="1" applyBorder="1" applyAlignment="1" applyProtection="1">
      <alignment horizontal="center"/>
    </xf>
    <xf numFmtId="0" fontId="20" fillId="0" borderId="0" xfId="0" applyFont="1"/>
    <xf numFmtId="0" fontId="8" fillId="3" borderId="5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9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0" xfId="0" applyFont="1" applyAlignment="1"/>
    <xf numFmtId="0" fontId="0" fillId="0" borderId="0" xfId="0" applyAlignment="1"/>
    <xf numFmtId="0" fontId="7" fillId="0" borderId="0" xfId="0" applyFont="1"/>
    <xf numFmtId="0" fontId="7" fillId="0" borderId="1" xfId="0" applyFont="1" applyBorder="1"/>
    <xf numFmtId="49" fontId="19" fillId="0" borderId="1" xfId="1" quotePrefix="1" applyNumberFormat="1" applyFont="1" applyBorder="1" applyAlignment="1">
      <alignment horizontal="center"/>
    </xf>
  </cellXfs>
  <cellStyles count="2">
    <cellStyle name="Hiperpovezava" xfId="1" builtinId="8"/>
    <cellStyle name="Navadno" xfId="0" builtinId="0"/>
  </cellStyles>
  <dxfs count="18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67D"/>
      <color rgb="FFCCECFF"/>
      <color rgb="FFFFC6B9"/>
      <color rgb="FFFFBDFF"/>
      <color rgb="FFFFBEAF"/>
      <color rgb="FFFFD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222250</xdr:colOff>
      <xdr:row>0</xdr:row>
      <xdr:rowOff>79375</xdr:rowOff>
    </xdr:from>
    <xdr:to>
      <xdr:col>13</xdr:col>
      <xdr:colOff>488569</xdr:colOff>
      <xdr:row>4</xdr:row>
      <xdr:rowOff>214503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3881A20-A860-45C2-B72F-59C317BB5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79375"/>
          <a:ext cx="3361944" cy="2167128"/>
        </a:xfrm>
        <a:prstGeom prst="rect">
          <a:avLst/>
        </a:prstGeom>
      </xdr:spPr>
    </xdr:pic>
    <xdr:clientData/>
  </xdr:twoCellAnchor>
  <xdr:twoCellAnchor editAs="oneCell">
    <xdr:from>
      <xdr:col>14</xdr:col>
      <xdr:colOff>79375</xdr:colOff>
      <xdr:row>0</xdr:row>
      <xdr:rowOff>142874</xdr:rowOff>
    </xdr:from>
    <xdr:to>
      <xdr:col>20</xdr:col>
      <xdr:colOff>333375</xdr:colOff>
      <xdr:row>4</xdr:row>
      <xdr:rowOff>367473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73994A6-BFBE-47EC-950F-944F4292C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42874"/>
          <a:ext cx="3778250" cy="2256599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95249</xdr:rowOff>
    </xdr:from>
    <xdr:to>
      <xdr:col>6</xdr:col>
      <xdr:colOff>409814</xdr:colOff>
      <xdr:row>5</xdr:row>
      <xdr:rowOff>381000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310F3577-B5F6-4DA2-B73F-9E30D9C2A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125" y="95249"/>
          <a:ext cx="4092814" cy="2825751"/>
        </a:xfrm>
        <a:prstGeom prst="rect">
          <a:avLst/>
        </a:prstGeom>
      </xdr:spPr>
    </xdr:pic>
    <xdr:clientData/>
  </xdr:twoCellAnchor>
  <xdr:twoCellAnchor editAs="oneCell">
    <xdr:from>
      <xdr:col>0</xdr:col>
      <xdr:colOff>99430</xdr:colOff>
      <xdr:row>6</xdr:row>
      <xdr:rowOff>79376</xdr:rowOff>
    </xdr:from>
    <xdr:to>
      <xdr:col>6</xdr:col>
      <xdr:colOff>408974</xdr:colOff>
      <xdr:row>12</xdr:row>
      <xdr:rowOff>365126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E4EF806B-F32F-41D5-BF4C-DA83C8929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430" y="3127376"/>
          <a:ext cx="4103669" cy="3333750"/>
        </a:xfrm>
        <a:prstGeom prst="rect">
          <a:avLst/>
        </a:prstGeom>
      </xdr:spPr>
    </xdr:pic>
    <xdr:clientData/>
  </xdr:twoCellAnchor>
  <xdr:twoCellAnchor editAs="oneCell">
    <xdr:from>
      <xdr:col>21</xdr:col>
      <xdr:colOff>15874</xdr:colOff>
      <xdr:row>0</xdr:row>
      <xdr:rowOff>15874</xdr:rowOff>
    </xdr:from>
    <xdr:to>
      <xdr:col>28</xdr:col>
      <xdr:colOff>517348</xdr:colOff>
      <xdr:row>6</xdr:row>
      <xdr:rowOff>190500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C47FF9A9-33FC-4F8E-84F1-5A8E9E305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79374" y="15874"/>
          <a:ext cx="4613099" cy="3222626"/>
        </a:xfrm>
        <a:prstGeom prst="rect">
          <a:avLst/>
        </a:prstGeom>
      </xdr:spPr>
    </xdr:pic>
    <xdr:clientData/>
  </xdr:twoCellAnchor>
  <xdr:twoCellAnchor editAs="oneCell">
    <xdr:from>
      <xdr:col>21</xdr:col>
      <xdr:colOff>4216</xdr:colOff>
      <xdr:row>6</xdr:row>
      <xdr:rowOff>333375</xdr:rowOff>
    </xdr:from>
    <xdr:to>
      <xdr:col>28</xdr:col>
      <xdr:colOff>482052</xdr:colOff>
      <xdr:row>13</xdr:row>
      <xdr:rowOff>254000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D9B0BE8B-E082-4BAD-BB88-8506960B2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67716" y="3381375"/>
          <a:ext cx="4589461" cy="3476625"/>
        </a:xfrm>
        <a:prstGeom prst="rect">
          <a:avLst/>
        </a:prstGeom>
      </xdr:spPr>
    </xdr:pic>
    <xdr:clientData/>
  </xdr:twoCellAnchor>
  <xdr:twoCellAnchor editAs="oneCell">
    <xdr:from>
      <xdr:col>20</xdr:col>
      <xdr:colOff>564295</xdr:colOff>
      <xdr:row>13</xdr:row>
      <xdr:rowOff>492125</xdr:rowOff>
    </xdr:from>
    <xdr:to>
      <xdr:col>28</xdr:col>
      <xdr:colOff>452619</xdr:colOff>
      <xdr:row>20</xdr:row>
      <xdr:rowOff>405458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FE5DAAAF-1DFD-4602-BF77-1380F747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40420" y="7096125"/>
          <a:ext cx="4587324" cy="30724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31751</xdr:rowOff>
    </xdr:from>
    <xdr:to>
      <xdr:col>6</xdr:col>
      <xdr:colOff>476250</xdr:colOff>
      <xdr:row>20</xdr:row>
      <xdr:rowOff>70770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51F30DC9-CC1D-47A8-BB8B-D4932B135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6635751"/>
          <a:ext cx="4270375" cy="3198144"/>
        </a:xfrm>
        <a:prstGeom prst="rect">
          <a:avLst/>
        </a:prstGeom>
      </xdr:spPr>
    </xdr:pic>
    <xdr:clientData/>
  </xdr:twoCellAnchor>
  <xdr:twoCellAnchor>
    <xdr:from>
      <xdr:col>29</xdr:col>
      <xdr:colOff>495300</xdr:colOff>
      <xdr:row>0</xdr:row>
      <xdr:rowOff>80962</xdr:rowOff>
    </xdr:from>
    <xdr:to>
      <xdr:col>38</xdr:col>
      <xdr:colOff>514350</xdr:colOff>
      <xdr:row>4</xdr:row>
      <xdr:rowOff>438150</xdr:rowOff>
    </xdr:to>
    <xdr:sp macro="" textlink="">
      <xdr:nvSpPr>
        <xdr:cNvPr id="2" name="PoljeZBesedilom 1"/>
        <xdr:cNvSpPr txBox="1"/>
      </xdr:nvSpPr>
      <xdr:spPr>
        <a:xfrm>
          <a:off x="18078450" y="80962"/>
          <a:ext cx="5334000" cy="241458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l-SI" sz="4800"/>
            <a:t>EKONOMSKI</a:t>
          </a:r>
          <a:r>
            <a:rPr lang="sl-SI" sz="4800" baseline="0"/>
            <a:t> TEHNIK</a:t>
          </a:r>
        </a:p>
        <a:p>
          <a:pPr algn="ctr"/>
          <a:r>
            <a:rPr lang="sl-SI" sz="4800" baseline="0"/>
            <a:t>ADMINISTRATOR</a:t>
          </a:r>
        </a:p>
        <a:p>
          <a:pPr algn="ctr"/>
          <a:r>
            <a:rPr lang="sl-SI" sz="4800" baseline="0"/>
            <a:t>TRGOVEC</a:t>
          </a:r>
          <a:endParaRPr lang="sl-SI" sz="4800"/>
        </a:p>
      </xdr:txBody>
    </xdr:sp>
    <xdr:clientData/>
  </xdr:twoCellAnchor>
  <xdr:twoCellAnchor>
    <xdr:from>
      <xdr:col>29</xdr:col>
      <xdr:colOff>495300</xdr:colOff>
      <xdr:row>7</xdr:row>
      <xdr:rowOff>285750</xdr:rowOff>
    </xdr:from>
    <xdr:to>
      <xdr:col>38</xdr:col>
      <xdr:colOff>514350</xdr:colOff>
      <xdr:row>12</xdr:row>
      <xdr:rowOff>128588</xdr:rowOff>
    </xdr:to>
    <xdr:sp macro="" textlink="">
      <xdr:nvSpPr>
        <xdr:cNvPr id="12" name="PoljeZBesedilom 11"/>
        <xdr:cNvSpPr txBox="1"/>
      </xdr:nvSpPr>
      <xdr:spPr>
        <a:xfrm>
          <a:off x="18078450" y="3886200"/>
          <a:ext cx="5334000" cy="2414588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4800">
              <a:solidFill>
                <a:schemeClr val="dk1"/>
              </a:solidFill>
              <a:latin typeface="+mn-lt"/>
              <a:ea typeface="+mn-ea"/>
              <a:cs typeface="+mn-cs"/>
            </a:rPr>
            <a:t>TRGOVEC</a:t>
          </a:r>
        </a:p>
        <a:p>
          <a:pPr algn="ctr"/>
          <a:r>
            <a:rPr lang="sl-SI" sz="4800"/>
            <a:t>EKONOMSKI</a:t>
          </a:r>
          <a:r>
            <a:rPr lang="sl-SI" sz="4800" baseline="0"/>
            <a:t> TEHNIK</a:t>
          </a:r>
        </a:p>
        <a:p>
          <a:pPr algn="ctr"/>
          <a:r>
            <a:rPr lang="sl-SI" sz="4800" baseline="0"/>
            <a:t>ADMINISTRATOR</a:t>
          </a:r>
        </a:p>
      </xdr:txBody>
    </xdr:sp>
    <xdr:clientData/>
  </xdr:twoCellAnchor>
  <xdr:twoCellAnchor>
    <xdr:from>
      <xdr:col>29</xdr:col>
      <xdr:colOff>457200</xdr:colOff>
      <xdr:row>15</xdr:row>
      <xdr:rowOff>38100</xdr:rowOff>
    </xdr:from>
    <xdr:to>
      <xdr:col>38</xdr:col>
      <xdr:colOff>476250</xdr:colOff>
      <xdr:row>20</xdr:row>
      <xdr:rowOff>261938</xdr:rowOff>
    </xdr:to>
    <xdr:sp macro="" textlink="">
      <xdr:nvSpPr>
        <xdr:cNvPr id="13" name="PoljeZBesedilom 12"/>
        <xdr:cNvSpPr txBox="1"/>
      </xdr:nvSpPr>
      <xdr:spPr>
        <a:xfrm>
          <a:off x="18040350" y="7753350"/>
          <a:ext cx="5334000" cy="2414588"/>
        </a:xfrm>
        <a:prstGeom prst="rect">
          <a:avLst/>
        </a:prstGeom>
        <a:solidFill>
          <a:srgbClr val="FF967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4800">
              <a:solidFill>
                <a:schemeClr val="dk1"/>
              </a:solidFill>
              <a:latin typeface="+mn-lt"/>
              <a:ea typeface="+mn-ea"/>
              <a:cs typeface="+mn-cs"/>
            </a:rPr>
            <a:t>ADMINISTRATOR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4800">
              <a:solidFill>
                <a:schemeClr val="dk1"/>
              </a:solidFill>
              <a:latin typeface="+mn-lt"/>
              <a:ea typeface="+mn-ea"/>
              <a:cs typeface="+mn-cs"/>
            </a:rPr>
            <a:t>TRGOVEC</a:t>
          </a:r>
        </a:p>
        <a:p>
          <a:pPr algn="ctr"/>
          <a:r>
            <a:rPr lang="sl-SI" sz="4800"/>
            <a:t>EKONOMSKI</a:t>
          </a:r>
          <a:r>
            <a:rPr lang="sl-SI" sz="4800" baseline="0"/>
            <a:t> TEHNIK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activeCell="N25" sqref="N25:N26"/>
    </sheetView>
  </sheetViews>
  <sheetFormatPr defaultRowHeight="15" x14ac:dyDescent="0.25"/>
  <cols>
    <col min="1" max="1" width="13.140625" customWidth="1"/>
  </cols>
  <sheetData>
    <row r="1" spans="1:4" x14ac:dyDescent="0.25">
      <c r="A1" t="s">
        <v>65</v>
      </c>
    </row>
    <row r="2" spans="1:4" x14ac:dyDescent="0.25">
      <c r="A2" t="s">
        <v>64</v>
      </c>
    </row>
    <row r="3" spans="1:4" x14ac:dyDescent="0.25">
      <c r="A3" t="s">
        <v>61</v>
      </c>
    </row>
    <row r="4" spans="1:4" x14ac:dyDescent="0.25">
      <c r="A4" t="s">
        <v>63</v>
      </c>
    </row>
    <row r="5" spans="1:4" x14ac:dyDescent="0.25">
      <c r="A5" t="s">
        <v>62</v>
      </c>
    </row>
    <row r="7" spans="1:4" x14ac:dyDescent="0.25">
      <c r="A7" t="s">
        <v>66</v>
      </c>
    </row>
    <row r="8" spans="1:4" x14ac:dyDescent="0.25">
      <c r="A8" s="33" t="s">
        <v>1</v>
      </c>
      <c r="B8" s="33"/>
      <c r="C8" s="33"/>
      <c r="D8" s="34" t="s">
        <v>60</v>
      </c>
    </row>
    <row r="9" spans="1:4" x14ac:dyDescent="0.25">
      <c r="A9" s="33" t="s">
        <v>2</v>
      </c>
      <c r="B9" s="33"/>
      <c r="C9" s="33"/>
      <c r="D9" s="34" t="s">
        <v>22</v>
      </c>
    </row>
    <row r="10" spans="1:4" x14ac:dyDescent="0.25">
      <c r="A10" s="33" t="s">
        <v>14</v>
      </c>
      <c r="B10" s="33"/>
      <c r="C10" s="33"/>
      <c r="D10" s="33"/>
    </row>
    <row r="11" spans="1:4" x14ac:dyDescent="0.25">
      <c r="A11" s="33" t="s">
        <v>15</v>
      </c>
      <c r="B11" s="33"/>
      <c r="C11" s="33"/>
      <c r="D11" s="33"/>
    </row>
    <row r="12" spans="1:4" x14ac:dyDescent="0.25">
      <c r="A12" s="33" t="s">
        <v>16</v>
      </c>
      <c r="B12" s="33"/>
      <c r="C12" s="33"/>
      <c r="D12" s="33"/>
    </row>
    <row r="13" spans="1:4" x14ac:dyDescent="0.25">
      <c r="A13" s="33" t="s">
        <v>17</v>
      </c>
      <c r="B13" s="33"/>
      <c r="C13" s="33"/>
      <c r="D13" s="33"/>
    </row>
    <row r="14" spans="1:4" x14ac:dyDescent="0.25">
      <c r="A14" s="33" t="s">
        <v>18</v>
      </c>
      <c r="B14" s="33"/>
      <c r="C14" s="33"/>
      <c r="D14" s="33"/>
    </row>
    <row r="15" spans="1:4" x14ac:dyDescent="0.25">
      <c r="A15" s="33" t="s">
        <v>19</v>
      </c>
      <c r="B15" s="33"/>
      <c r="C15" s="33"/>
      <c r="D15" s="33"/>
    </row>
    <row r="17" spans="1:7" x14ac:dyDescent="0.25">
      <c r="A17" s="33" t="s">
        <v>55</v>
      </c>
      <c r="B17" s="33"/>
      <c r="C17" s="33"/>
      <c r="D17" s="33"/>
      <c r="E17" s="33"/>
      <c r="F17" s="34" t="s">
        <v>23</v>
      </c>
      <c r="G17" s="33"/>
    </row>
    <row r="18" spans="1:7" x14ac:dyDescent="0.25">
      <c r="A18" s="33" t="s">
        <v>26</v>
      </c>
      <c r="B18" s="34" t="s">
        <v>24</v>
      </c>
      <c r="C18" s="33"/>
      <c r="D18" s="33"/>
      <c r="E18" s="33"/>
      <c r="F18" s="33"/>
      <c r="G18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8"/>
  <sheetViews>
    <sheetView topLeftCell="A41" workbookViewId="0">
      <selection activeCell="G64" sqref="G64"/>
    </sheetView>
  </sheetViews>
  <sheetFormatPr defaultRowHeight="15" x14ac:dyDescent="0.25"/>
  <cols>
    <col min="1" max="1" width="10.5703125" customWidth="1"/>
    <col min="4" max="4" width="10.7109375" customWidth="1"/>
    <col min="9" max="9" width="10.7109375" customWidth="1"/>
  </cols>
  <sheetData>
    <row r="1" spans="1:9" x14ac:dyDescent="0.25">
      <c r="A1" t="s">
        <v>0</v>
      </c>
    </row>
    <row r="3" spans="1:9" x14ac:dyDescent="0.25">
      <c r="A3" s="28" t="s">
        <v>1</v>
      </c>
      <c r="B3" s="29"/>
      <c r="C3" s="29"/>
      <c r="D3" s="30" t="s">
        <v>60</v>
      </c>
    </row>
    <row r="4" spans="1:9" x14ac:dyDescent="0.25">
      <c r="A4" s="5" t="s">
        <v>2</v>
      </c>
      <c r="B4" s="6"/>
      <c r="C4" s="6"/>
      <c r="D4" s="7" t="s">
        <v>22</v>
      </c>
    </row>
    <row r="5" spans="1:9" x14ac:dyDescent="0.25">
      <c r="A5" s="5" t="s">
        <v>14</v>
      </c>
      <c r="B5" s="6"/>
      <c r="C5" s="6"/>
      <c r="D5" s="8"/>
    </row>
    <row r="6" spans="1:9" x14ac:dyDescent="0.25">
      <c r="A6" s="5" t="s">
        <v>15</v>
      </c>
      <c r="B6" s="6"/>
      <c r="C6" s="6"/>
      <c r="D6" s="8"/>
    </row>
    <row r="7" spans="1:9" x14ac:dyDescent="0.25">
      <c r="A7" s="5" t="s">
        <v>16</v>
      </c>
      <c r="B7" s="6"/>
      <c r="C7" s="6"/>
      <c r="D7" s="8"/>
    </row>
    <row r="8" spans="1:9" x14ac:dyDescent="0.25">
      <c r="A8" s="5" t="s">
        <v>17</v>
      </c>
      <c r="B8" s="6"/>
      <c r="C8" s="6"/>
      <c r="D8" s="8"/>
    </row>
    <row r="9" spans="1:9" x14ac:dyDescent="0.25">
      <c r="A9" s="5" t="s">
        <v>18</v>
      </c>
      <c r="B9" s="6"/>
      <c r="C9" s="6"/>
      <c r="D9" s="8"/>
    </row>
    <row r="10" spans="1:9" x14ac:dyDescent="0.25">
      <c r="A10" s="9" t="s">
        <v>19</v>
      </c>
      <c r="B10" s="10"/>
      <c r="C10" s="10"/>
      <c r="D10" s="11"/>
    </row>
    <row r="12" spans="1:9" x14ac:dyDescent="0.25">
      <c r="A12" s="12" t="s">
        <v>55</v>
      </c>
      <c r="B12" s="13"/>
      <c r="C12" s="13"/>
      <c r="D12" s="13"/>
      <c r="E12" s="13"/>
      <c r="F12" s="14" t="s">
        <v>23</v>
      </c>
      <c r="G12" s="15"/>
    </row>
    <row r="13" spans="1:9" x14ac:dyDescent="0.25">
      <c r="A13" s="17" t="s">
        <v>26</v>
      </c>
      <c r="B13" s="18" t="s">
        <v>24</v>
      </c>
      <c r="C13" s="19"/>
      <c r="D13" s="19"/>
      <c r="E13" s="19"/>
      <c r="F13" s="19"/>
      <c r="G13" s="20"/>
    </row>
    <row r="15" spans="1:9" x14ac:dyDescent="0.25">
      <c r="A15" s="28" t="s">
        <v>3</v>
      </c>
      <c r="B15" s="29"/>
      <c r="C15" s="29"/>
      <c r="D15" s="30"/>
      <c r="E15" s="28"/>
      <c r="F15" s="29"/>
      <c r="G15" s="29"/>
      <c r="H15" s="31"/>
      <c r="I15" s="30" t="s">
        <v>59</v>
      </c>
    </row>
    <row r="16" spans="1:9" x14ac:dyDescent="0.25">
      <c r="A16" s="5" t="s">
        <v>4</v>
      </c>
      <c r="B16" s="6"/>
      <c r="C16" s="6"/>
      <c r="D16" s="21"/>
      <c r="E16" s="6"/>
      <c r="F16" s="6"/>
      <c r="G16" s="6"/>
      <c r="H16" s="21"/>
      <c r="I16" s="7" t="s">
        <v>22</v>
      </c>
    </row>
    <row r="17" spans="1:9" x14ac:dyDescent="0.25">
      <c r="A17" s="5" t="s">
        <v>20</v>
      </c>
      <c r="B17" s="6"/>
      <c r="C17" s="6"/>
      <c r="D17" s="6"/>
      <c r="E17" s="6"/>
      <c r="F17" s="6"/>
      <c r="G17" s="6"/>
      <c r="H17" s="6"/>
      <c r="I17" s="8"/>
    </row>
    <row r="18" spans="1:9" x14ac:dyDescent="0.25">
      <c r="A18" s="9" t="s">
        <v>21</v>
      </c>
      <c r="B18" s="10"/>
      <c r="C18" s="10"/>
      <c r="D18" s="11"/>
      <c r="E18" s="9"/>
      <c r="F18" s="10"/>
      <c r="G18" s="10"/>
      <c r="H18" s="10"/>
      <c r="I18" s="11"/>
    </row>
    <row r="20" spans="1:9" x14ac:dyDescent="0.25">
      <c r="A20" s="12" t="s">
        <v>47</v>
      </c>
      <c r="B20" s="13"/>
      <c r="C20" s="13"/>
      <c r="D20" s="13"/>
      <c r="E20" s="13"/>
      <c r="F20" s="14"/>
      <c r="G20" s="15"/>
      <c r="H20" s="12"/>
      <c r="I20" s="26" t="s">
        <v>23</v>
      </c>
    </row>
    <row r="21" spans="1:9" x14ac:dyDescent="0.25">
      <c r="A21" s="23" t="s">
        <v>25</v>
      </c>
      <c r="B21" s="24" t="s">
        <v>24</v>
      </c>
      <c r="C21" s="25"/>
      <c r="D21" s="25"/>
      <c r="E21" s="25"/>
      <c r="F21" s="25"/>
      <c r="G21" s="25"/>
      <c r="H21" s="19"/>
      <c r="I21" s="27"/>
    </row>
    <row r="23" spans="1:9" x14ac:dyDescent="0.25">
      <c r="A23" s="2" t="s">
        <v>5</v>
      </c>
      <c r="B23" s="3"/>
      <c r="C23" s="3"/>
      <c r="D23" s="22"/>
      <c r="E23" s="3"/>
      <c r="F23" s="3"/>
      <c r="G23" s="3"/>
      <c r="H23" s="22"/>
      <c r="I23" s="4" t="s">
        <v>60</v>
      </c>
    </row>
    <row r="24" spans="1:9" x14ac:dyDescent="0.25">
      <c r="A24" s="9" t="s">
        <v>6</v>
      </c>
      <c r="B24" s="10"/>
      <c r="C24" s="10"/>
      <c r="D24" s="16"/>
      <c r="E24" s="10"/>
      <c r="F24" s="10"/>
      <c r="G24" s="10"/>
      <c r="H24" s="16"/>
      <c r="I24" s="32"/>
    </row>
    <row r="25" spans="1:9" x14ac:dyDescent="0.25">
      <c r="A25" s="5" t="s">
        <v>7</v>
      </c>
      <c r="B25" s="6"/>
      <c r="C25" s="6"/>
      <c r="D25" s="6"/>
      <c r="E25" s="6"/>
      <c r="F25" s="6"/>
      <c r="G25" s="6"/>
      <c r="H25" s="6"/>
      <c r="I25" s="7" t="s">
        <v>22</v>
      </c>
    </row>
    <row r="26" spans="1:9" x14ac:dyDescent="0.25">
      <c r="A26" s="5" t="s">
        <v>8</v>
      </c>
      <c r="B26" s="6"/>
      <c r="C26" s="6"/>
      <c r="D26" s="6"/>
      <c r="E26" s="6"/>
      <c r="F26" s="6"/>
      <c r="G26" s="6"/>
      <c r="H26" s="6"/>
      <c r="I26" s="8"/>
    </row>
    <row r="27" spans="1:9" x14ac:dyDescent="0.25">
      <c r="A27" s="5" t="s">
        <v>52</v>
      </c>
      <c r="B27" s="6"/>
      <c r="C27" s="6"/>
      <c r="D27" s="21"/>
      <c r="E27" s="6"/>
      <c r="F27" s="6"/>
      <c r="G27" s="6"/>
      <c r="H27" s="21"/>
      <c r="I27" s="7"/>
    </row>
    <row r="28" spans="1:9" x14ac:dyDescent="0.25">
      <c r="A28" s="5" t="s">
        <v>27</v>
      </c>
      <c r="B28" s="6"/>
      <c r="C28" s="6"/>
      <c r="D28" s="21"/>
      <c r="E28" s="6"/>
      <c r="F28" s="6"/>
      <c r="G28" s="6"/>
      <c r="H28" s="21"/>
      <c r="I28" s="7"/>
    </row>
    <row r="29" spans="1:9" x14ac:dyDescent="0.25">
      <c r="A29" s="5" t="s">
        <v>28</v>
      </c>
      <c r="B29" s="6"/>
      <c r="C29" s="6"/>
      <c r="D29" s="6"/>
      <c r="E29" s="6"/>
      <c r="F29" s="6"/>
      <c r="G29" s="6"/>
      <c r="H29" s="6"/>
      <c r="I29" s="8"/>
    </row>
    <row r="30" spans="1:9" x14ac:dyDescent="0.25">
      <c r="A30" s="9" t="s">
        <v>29</v>
      </c>
      <c r="B30" s="10"/>
      <c r="C30" s="10"/>
      <c r="D30" s="10"/>
      <c r="E30" s="10"/>
      <c r="F30" s="10"/>
      <c r="G30" s="10"/>
      <c r="H30" s="10"/>
      <c r="I30" s="11"/>
    </row>
    <row r="32" spans="1:9" x14ac:dyDescent="0.25">
      <c r="A32" s="12" t="s">
        <v>48</v>
      </c>
      <c r="B32" s="13"/>
      <c r="C32" s="13"/>
      <c r="D32" s="13"/>
      <c r="E32" s="13"/>
      <c r="F32" s="14"/>
      <c r="G32" s="26" t="s">
        <v>23</v>
      </c>
      <c r="H32" s="12"/>
      <c r="I32" s="26"/>
    </row>
    <row r="33" spans="1:9" x14ac:dyDescent="0.25">
      <c r="A33" s="23" t="s">
        <v>30</v>
      </c>
      <c r="B33" s="24"/>
      <c r="C33" s="24" t="s">
        <v>24</v>
      </c>
      <c r="D33" s="25"/>
      <c r="E33" s="25"/>
      <c r="F33" s="25"/>
      <c r="G33" s="25"/>
      <c r="H33" s="19"/>
      <c r="I33" s="27"/>
    </row>
    <row r="35" spans="1:9" x14ac:dyDescent="0.25">
      <c r="A35" s="2" t="s">
        <v>9</v>
      </c>
      <c r="B35" s="3"/>
      <c r="C35" s="3"/>
      <c r="D35" s="22"/>
      <c r="E35" s="3"/>
      <c r="F35" s="3"/>
      <c r="G35" s="3"/>
      <c r="H35" s="22"/>
      <c r="I35" s="4"/>
    </row>
    <row r="36" spans="1:9" x14ac:dyDescent="0.25">
      <c r="A36" s="2" t="s">
        <v>10</v>
      </c>
      <c r="B36" s="3"/>
      <c r="C36" s="3"/>
      <c r="D36" s="22"/>
      <c r="E36" s="3"/>
      <c r="F36" s="3"/>
      <c r="G36" s="3"/>
      <c r="H36" s="22"/>
      <c r="I36" s="4"/>
    </row>
    <row r="37" spans="1:9" x14ac:dyDescent="0.25">
      <c r="A37" s="5" t="s">
        <v>53</v>
      </c>
      <c r="B37" s="6"/>
      <c r="C37" s="6"/>
      <c r="D37" s="6"/>
      <c r="E37" s="6"/>
      <c r="F37" s="6"/>
      <c r="G37" s="6"/>
      <c r="H37" s="6"/>
      <c r="I37" s="7"/>
    </row>
    <row r="38" spans="1:9" x14ac:dyDescent="0.25">
      <c r="A38" s="5" t="s">
        <v>54</v>
      </c>
      <c r="B38" s="6"/>
      <c r="C38" s="6"/>
      <c r="D38" s="6"/>
      <c r="E38" s="6"/>
      <c r="F38" s="6"/>
      <c r="G38" s="6"/>
      <c r="H38" s="6"/>
      <c r="I38" s="8"/>
    </row>
    <row r="39" spans="1:9" x14ac:dyDescent="0.25">
      <c r="A39" s="9" t="s">
        <v>11</v>
      </c>
      <c r="B39" s="10"/>
      <c r="C39" s="10"/>
      <c r="D39" s="16"/>
      <c r="E39" s="10"/>
      <c r="F39" s="10"/>
      <c r="G39" s="10"/>
      <c r="H39" s="16"/>
      <c r="I39" s="32"/>
    </row>
    <row r="41" spans="1:9" x14ac:dyDescent="0.25">
      <c r="A41" s="12" t="s">
        <v>56</v>
      </c>
      <c r="B41" s="13"/>
      <c r="C41" s="13"/>
      <c r="D41" s="13"/>
      <c r="E41" s="13"/>
      <c r="F41" s="14" t="s">
        <v>23</v>
      </c>
      <c r="G41" s="14"/>
      <c r="H41" s="13"/>
      <c r="I41" s="26"/>
    </row>
    <row r="42" spans="1:9" x14ac:dyDescent="0.25">
      <c r="A42" s="23" t="s">
        <v>31</v>
      </c>
      <c r="B42" s="24"/>
      <c r="C42" s="24" t="s">
        <v>24</v>
      </c>
      <c r="D42" s="25"/>
      <c r="E42" s="25"/>
      <c r="F42" s="25"/>
      <c r="G42" s="25"/>
      <c r="H42" s="19"/>
      <c r="I42" s="27"/>
    </row>
    <row r="44" spans="1:9" x14ac:dyDescent="0.25">
      <c r="A44" s="28" t="s">
        <v>12</v>
      </c>
      <c r="B44" s="29"/>
      <c r="C44" s="29"/>
      <c r="D44" s="31"/>
      <c r="E44" s="29"/>
      <c r="F44" s="29"/>
      <c r="G44" s="29"/>
      <c r="H44" s="31"/>
      <c r="I44" s="30"/>
    </row>
    <row r="45" spans="1:9" x14ac:dyDescent="0.25">
      <c r="A45" s="9" t="s">
        <v>13</v>
      </c>
      <c r="B45" s="10"/>
      <c r="C45" s="10"/>
      <c r="D45" s="16"/>
      <c r="E45" s="10"/>
      <c r="F45" s="10"/>
      <c r="G45" s="10"/>
      <c r="H45" s="16"/>
      <c r="I45" s="32"/>
    </row>
    <row r="47" spans="1:9" x14ac:dyDescent="0.25">
      <c r="A47" s="12" t="s">
        <v>57</v>
      </c>
      <c r="B47" s="13"/>
      <c r="C47" s="13"/>
      <c r="D47" s="13"/>
      <c r="E47" s="13"/>
      <c r="F47" s="14" t="s">
        <v>23</v>
      </c>
      <c r="G47" s="14"/>
      <c r="H47" s="13"/>
      <c r="I47" s="26"/>
    </row>
    <row r="48" spans="1:9" x14ac:dyDescent="0.25">
      <c r="A48" s="23" t="s">
        <v>58</v>
      </c>
      <c r="B48" s="24"/>
      <c r="C48" s="24" t="s">
        <v>24</v>
      </c>
      <c r="D48" s="25"/>
      <c r="E48" s="25"/>
      <c r="F48" s="25"/>
      <c r="G48" s="25"/>
      <c r="H48" s="19"/>
      <c r="I48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EV47"/>
  <sheetViews>
    <sheetView showGridLines="0" showRowColHeaders="0" tabSelected="1" zoomScale="50" zoomScaleNormal="50" workbookViewId="0">
      <selection activeCell="U13" sqref="U13"/>
    </sheetView>
  </sheetViews>
  <sheetFormatPr defaultColWidth="8.85546875" defaultRowHeight="15" x14ac:dyDescent="0.25"/>
  <cols>
    <col min="1" max="1" width="10.7109375" style="35" customWidth="1"/>
    <col min="2" max="2" width="8.85546875" style="35"/>
    <col min="3" max="3" width="9.5703125" style="35" customWidth="1"/>
    <col min="4" max="4" width="8.85546875" style="35"/>
    <col min="5" max="5" width="10.28515625" style="35" customWidth="1"/>
    <col min="6" max="12" width="8.85546875" style="35"/>
    <col min="13" max="13" width="11.28515625" style="35" customWidth="1"/>
    <col min="14" max="16384" width="8.85546875" style="35"/>
  </cols>
  <sheetData>
    <row r="1" spans="8:152" ht="40.9" customHeight="1" x14ac:dyDescent="0.5">
      <c r="AP1" s="39"/>
      <c r="AQ1" s="39"/>
      <c r="AR1" s="39"/>
      <c r="AS1" s="39"/>
      <c r="AT1" s="39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</row>
    <row r="2" spans="8:152" ht="40.9" customHeight="1" x14ac:dyDescent="0.5">
      <c r="AP2" s="39"/>
      <c r="AQ2" s="39"/>
      <c r="AR2" s="39"/>
      <c r="AS2" s="39"/>
      <c r="AT2" s="39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</row>
    <row r="3" spans="8:152" ht="40.9" customHeight="1" x14ac:dyDescent="0.5">
      <c r="AP3" s="39"/>
      <c r="AQ3" s="39"/>
      <c r="AR3" s="39"/>
      <c r="AS3" s="39"/>
      <c r="AT3" s="39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</row>
    <row r="4" spans="8:152" ht="40.9" customHeight="1" x14ac:dyDescent="0.5">
      <c r="AP4" s="39"/>
      <c r="AQ4" s="39"/>
      <c r="AR4" s="39"/>
      <c r="AS4" s="39"/>
      <c r="AT4" s="39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8:152" ht="40.9" customHeight="1" x14ac:dyDescent="0.5">
      <c r="AP5" s="39"/>
      <c r="AQ5" s="39"/>
      <c r="AR5" s="39"/>
      <c r="AS5" s="39"/>
      <c r="AT5" s="39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8:152" ht="40.9" customHeight="1" x14ac:dyDescent="0.7">
      <c r="H6" s="69" t="s">
        <v>122</v>
      </c>
      <c r="I6" s="69"/>
      <c r="J6" s="69"/>
      <c r="K6" s="69"/>
      <c r="L6" s="69"/>
      <c r="M6" s="69"/>
      <c r="N6" s="69"/>
      <c r="AP6" s="39"/>
      <c r="AQ6" s="39"/>
      <c r="AR6" s="39"/>
      <c r="AS6" s="39"/>
      <c r="AT6" s="39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</row>
    <row r="7" spans="8:152" ht="40.9" customHeight="1" x14ac:dyDescent="0.25">
      <c r="AP7" s="53"/>
      <c r="AQ7" s="53"/>
      <c r="AR7" s="53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</row>
    <row r="8" spans="8:152" ht="40.9" customHeight="1" x14ac:dyDescent="0.5">
      <c r="J8" s="81" t="str">
        <f>IF(H14=I14,"Z","X")</f>
        <v>X</v>
      </c>
      <c r="K8" s="59" t="str">
        <f>IF(H15=I15,"A","X")</f>
        <v>X</v>
      </c>
      <c r="L8" s="40" t="s">
        <v>36</v>
      </c>
      <c r="M8" s="60" t="str">
        <f>IF(H16=I16,"I","X")</f>
        <v>X</v>
      </c>
      <c r="N8" s="40"/>
      <c r="O8" s="60" t="str">
        <f>IF(H16=I16,"I","X")</f>
        <v>X</v>
      </c>
      <c r="P8" s="40" t="s">
        <v>69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</row>
    <row r="9" spans="8:152" ht="40.9" customHeight="1" x14ac:dyDescent="0.5">
      <c r="J9" s="81" t="str">
        <f>IF(H17=I17,"S","X")</f>
        <v>X</v>
      </c>
      <c r="K9" s="55" t="str">
        <f>IF(H18=I18,"O","X")</f>
        <v>X</v>
      </c>
      <c r="L9" s="40" t="s">
        <v>46</v>
      </c>
      <c r="M9" s="55" t="str">
        <f>IF(H18=I18,"O","X")</f>
        <v>X</v>
      </c>
      <c r="N9" s="40"/>
      <c r="O9" s="61" t="str">
        <f>IF(H19=I19,"E","X")</f>
        <v>X</v>
      </c>
      <c r="P9" s="40" t="s">
        <v>36</v>
      </c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</row>
    <row r="10" spans="8:152" ht="40.9" customHeight="1" x14ac:dyDescent="0.5">
      <c r="J10" s="81" t="str">
        <f>IF(H20=I20,"A","X")</f>
        <v>X</v>
      </c>
      <c r="K10" s="56" t="s">
        <v>37</v>
      </c>
      <c r="L10" s="56" t="s">
        <v>42</v>
      </c>
      <c r="M10" s="56" t="s">
        <v>38</v>
      </c>
      <c r="N10" s="56"/>
      <c r="O10" s="68" t="s">
        <v>68</v>
      </c>
      <c r="P10" s="62" t="str">
        <f>IF(H19=I19,"E","X")</f>
        <v>X</v>
      </c>
      <c r="Q10" s="40" t="s">
        <v>36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</row>
    <row r="11" spans="8:152" ht="40.9" customHeight="1" x14ac:dyDescent="0.5">
      <c r="J11" s="81" t="str">
        <f>IF(H21=I21,"N","X")</f>
        <v>X</v>
      </c>
      <c r="K11" s="61" t="str">
        <f>IF(H19=I19,"E","X")</f>
        <v>X</v>
      </c>
      <c r="L11" s="55" t="str">
        <f>IF(H18=I18,"O","X")</f>
        <v>X</v>
      </c>
      <c r="M11" s="40" t="s">
        <v>104</v>
      </c>
      <c r="N11" s="61" t="str">
        <f>IF(H19=I19,"E","X")</f>
        <v>X</v>
      </c>
      <c r="O11" s="40"/>
      <c r="P11" s="61" t="str">
        <f>IF(H19=I19,"E","X")</f>
        <v>X</v>
      </c>
      <c r="Q11" s="40" t="s">
        <v>36</v>
      </c>
      <c r="R11" s="61" t="str">
        <f>IF(H19=I19,"E","X")</f>
        <v>X</v>
      </c>
      <c r="S11" s="39"/>
      <c r="T11" s="39"/>
      <c r="U11" s="39"/>
      <c r="V11" s="39"/>
      <c r="W11" s="39"/>
      <c r="X11" s="39"/>
      <c r="Y11" s="39"/>
      <c r="Z11" s="39"/>
      <c r="AA11" s="39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</row>
    <row r="12" spans="8:152" ht="40.9" customHeight="1" x14ac:dyDescent="0.5">
      <c r="J12" s="65" t="s">
        <v>123</v>
      </c>
      <c r="K12" s="67"/>
      <c r="L12" s="67"/>
      <c r="M12" s="67"/>
      <c r="N12" s="67"/>
      <c r="O12" s="67"/>
      <c r="P12" s="67"/>
      <c r="Q12" s="67"/>
      <c r="R12" s="66"/>
      <c r="S12" s="66"/>
      <c r="T12" s="66"/>
      <c r="U12" s="66"/>
      <c r="V12" s="66"/>
      <c r="W12" s="66"/>
      <c r="X12" s="66"/>
      <c r="Y12" s="66"/>
      <c r="Z12" s="66"/>
      <c r="AA12" s="6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</row>
    <row r="13" spans="8:152" ht="40.9" customHeight="1" x14ac:dyDescent="0.5">
      <c r="I13" s="65" t="s">
        <v>124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</row>
    <row r="14" spans="8:152" ht="40.9" customHeight="1" x14ac:dyDescent="0.5">
      <c r="H14" s="43" t="s">
        <v>32</v>
      </c>
      <c r="I14" s="44" t="str">
        <f>IF(Q14=U15,"Z","X")</f>
        <v>X</v>
      </c>
      <c r="J14" s="82" t="s">
        <v>73</v>
      </c>
      <c r="K14" s="70" t="str">
        <f>IF(Q14=U15,"ZAVAROVALNICA","NEPRAVILNO")</f>
        <v>NEPRAVILNO</v>
      </c>
      <c r="L14" s="71"/>
      <c r="M14" s="71"/>
      <c r="N14" s="71"/>
      <c r="O14" s="71"/>
      <c r="P14" s="72"/>
      <c r="Q14" s="80" t="s">
        <v>125</v>
      </c>
      <c r="U14" s="67"/>
      <c r="V14" s="67"/>
      <c r="W14" s="67"/>
      <c r="X14" s="67"/>
      <c r="Y14" s="67"/>
      <c r="Z14" s="67"/>
      <c r="AA14" s="67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</row>
    <row r="15" spans="8:152" ht="40.9" customHeight="1" x14ac:dyDescent="0.5">
      <c r="H15" s="63" t="s">
        <v>33</v>
      </c>
      <c r="I15" s="44" t="str">
        <f>IF(Q15=U16,"A","X")</f>
        <v>X</v>
      </c>
      <c r="J15" s="82" t="s">
        <v>74</v>
      </c>
      <c r="K15" s="70" t="str">
        <f>IF(Q15=U16,"AVTOR","NEPRAVILNO")</f>
        <v>NEPRAVILNO</v>
      </c>
      <c r="L15" s="71"/>
      <c r="M15" s="71"/>
      <c r="N15" s="71"/>
      <c r="O15" s="71"/>
      <c r="P15" s="72"/>
      <c r="Q15" s="80" t="s">
        <v>125</v>
      </c>
      <c r="U15" s="48" t="s">
        <v>105</v>
      </c>
      <c r="V15" s="37"/>
      <c r="W15" s="37"/>
      <c r="X15" s="37"/>
      <c r="Y15" s="37"/>
      <c r="Z15" s="37"/>
      <c r="AA15" s="37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</row>
    <row r="16" spans="8:152" ht="33.75" customHeight="1" x14ac:dyDescent="0.5">
      <c r="H16" s="63" t="s">
        <v>67</v>
      </c>
      <c r="I16" s="44" t="str">
        <f>IF(Q16=U17,"I","X")</f>
        <v>X</v>
      </c>
      <c r="J16" s="82" t="s">
        <v>75</v>
      </c>
      <c r="K16" s="70" t="str">
        <f>IF(Q16=U17,"I","NEPRAVILNO")</f>
        <v>NEPRAVILNO</v>
      </c>
      <c r="L16" s="71"/>
      <c r="M16" s="71"/>
      <c r="N16" s="71"/>
      <c r="O16" s="71"/>
      <c r="P16" s="72"/>
      <c r="Q16" s="80" t="s">
        <v>125</v>
      </c>
      <c r="U16" s="48" t="s">
        <v>107</v>
      </c>
      <c r="V16" s="37"/>
      <c r="W16" s="37"/>
      <c r="X16" s="37"/>
      <c r="Y16" s="37"/>
      <c r="Z16" s="37"/>
      <c r="AA16" s="37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</row>
    <row r="17" spans="1:54" ht="33.75" customHeight="1" x14ac:dyDescent="0.5">
      <c r="H17" s="43" t="s">
        <v>41</v>
      </c>
      <c r="I17" s="44" t="str">
        <f>IF(Q17=U18,"S","X")</f>
        <v>X</v>
      </c>
      <c r="J17" s="82" t="s">
        <v>82</v>
      </c>
      <c r="K17" s="70" t="str">
        <f>IF(Q17=U18,"S","NEPRAVILNO")</f>
        <v>NEPRAVILNO</v>
      </c>
      <c r="L17" s="71"/>
      <c r="M17" s="71"/>
      <c r="N17" s="71"/>
      <c r="O17" s="71"/>
      <c r="P17" s="72"/>
      <c r="Q17" s="80" t="s">
        <v>125</v>
      </c>
      <c r="U17" s="48" t="s">
        <v>67</v>
      </c>
      <c r="V17" s="37"/>
      <c r="W17" s="37"/>
      <c r="X17" s="37"/>
      <c r="Y17" s="37"/>
      <c r="Z17" s="37"/>
      <c r="AA17" s="37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1:54" ht="33.75" customHeight="1" x14ac:dyDescent="0.5">
      <c r="H18" s="63" t="s">
        <v>35</v>
      </c>
      <c r="I18" s="44" t="str">
        <f>IF(Q18=U19,"O","X")</f>
        <v>X</v>
      </c>
      <c r="J18" s="82" t="s">
        <v>83</v>
      </c>
      <c r="K18" s="70" t="str">
        <f>IF(Q18=U19,"OBRAZEC","NEPRAVILNO")</f>
        <v>NEPRAVILNO</v>
      </c>
      <c r="L18" s="71"/>
      <c r="M18" s="71"/>
      <c r="N18" s="71"/>
      <c r="O18" s="71"/>
      <c r="P18" s="72"/>
      <c r="Q18" s="80" t="s">
        <v>125</v>
      </c>
      <c r="U18" s="48" t="s">
        <v>41</v>
      </c>
      <c r="V18" s="37"/>
      <c r="W18" s="37"/>
      <c r="X18" s="37"/>
      <c r="Y18" s="37"/>
      <c r="Z18" s="37"/>
      <c r="AA18" s="37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 ht="33.75" customHeight="1" x14ac:dyDescent="0.5">
      <c r="H19" s="63" t="s">
        <v>43</v>
      </c>
      <c r="I19" s="44" t="str">
        <f>IF(Q19=U20,"E","X")</f>
        <v>X</v>
      </c>
      <c r="J19" s="82" t="s">
        <v>103</v>
      </c>
      <c r="K19" s="70" t="str">
        <f>IF(Q18=U18,"EKRAN","NEPRAVILNO")</f>
        <v>NEPRAVILNO</v>
      </c>
      <c r="L19" s="71"/>
      <c r="M19" s="71"/>
      <c r="N19" s="71"/>
      <c r="O19" s="71"/>
      <c r="P19" s="72"/>
      <c r="Q19" s="80" t="s">
        <v>125</v>
      </c>
      <c r="U19" s="48" t="s">
        <v>109</v>
      </c>
      <c r="V19" s="37"/>
      <c r="W19" s="37"/>
      <c r="X19" s="37"/>
      <c r="Y19" s="37"/>
      <c r="Z19" s="37"/>
      <c r="AA19" s="37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 ht="33.75" customHeight="1" x14ac:dyDescent="0.5">
      <c r="H20" s="43" t="s">
        <v>33</v>
      </c>
      <c r="I20" s="44" t="str">
        <f>IF(Q20=U21,"A","X")</f>
        <v>X</v>
      </c>
      <c r="J20" s="82" t="s">
        <v>85</v>
      </c>
      <c r="K20" s="70" t="str">
        <f>IF(Q20=U21,"AMORTIZACIJA","NEPRAVILNO")</f>
        <v>NEPRAVILNO</v>
      </c>
      <c r="L20" s="71"/>
      <c r="M20" s="71"/>
      <c r="N20" s="71"/>
      <c r="O20" s="71"/>
      <c r="P20" s="72"/>
      <c r="Q20" s="80" t="s">
        <v>125</v>
      </c>
      <c r="U20" s="48" t="s">
        <v>108</v>
      </c>
      <c r="V20" s="37"/>
      <c r="W20" s="37"/>
      <c r="X20" s="37"/>
      <c r="Y20" s="37"/>
      <c r="Z20" s="37"/>
      <c r="AA20" s="37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</row>
    <row r="21" spans="1:54" ht="33.75" customHeight="1" x14ac:dyDescent="0.5">
      <c r="H21" s="43" t="s">
        <v>36</v>
      </c>
      <c r="I21" s="44" t="str">
        <f>IF(Q21=N22,"N","X")</f>
        <v>X</v>
      </c>
      <c r="J21" s="82" t="s">
        <v>94</v>
      </c>
      <c r="K21" s="70" t="str">
        <f>IF(Q21=N21,"NAKUP","NEPRAVILNO")</f>
        <v>NEPRAVILNO</v>
      </c>
      <c r="L21" s="71"/>
      <c r="M21" s="71"/>
      <c r="N21" s="71"/>
      <c r="O21" s="71"/>
      <c r="P21" s="72"/>
      <c r="Q21" s="80" t="s">
        <v>125</v>
      </c>
      <c r="U21" s="48" t="s">
        <v>106</v>
      </c>
      <c r="V21" s="37"/>
      <c r="W21" s="37"/>
      <c r="X21" s="37"/>
      <c r="Y21" s="37"/>
      <c r="Z21" s="37"/>
      <c r="AA21" s="37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</row>
    <row r="22" spans="1:54" ht="33.75" customHeight="1" x14ac:dyDescent="0.5">
      <c r="N22" s="48" t="s">
        <v>25</v>
      </c>
      <c r="O22" s="48"/>
      <c r="P22" s="50"/>
      <c r="Q22" s="50"/>
      <c r="R22" s="57"/>
      <c r="S22" s="58"/>
      <c r="T22" s="58"/>
      <c r="U22" s="37"/>
      <c r="V22" s="37"/>
      <c r="W22" s="37"/>
      <c r="X22" s="37"/>
      <c r="Y22" s="37"/>
      <c r="Z22" s="37"/>
      <c r="AA22" s="37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</row>
    <row r="23" spans="1:54" ht="33.75" customHeight="1" x14ac:dyDescent="0.25">
      <c r="A23" s="49"/>
      <c r="B23" s="49"/>
      <c r="C23" s="49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</row>
    <row r="24" spans="1:54" ht="33.75" customHeight="1" x14ac:dyDescent="0.25">
      <c r="A24" s="49"/>
      <c r="B24" s="49"/>
      <c r="C24" s="49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</row>
    <row r="25" spans="1:54" ht="33.75" customHeight="1" x14ac:dyDescent="0.25">
      <c r="A25" s="49"/>
      <c r="B25" s="49"/>
      <c r="C25" s="49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</row>
    <row r="26" spans="1:54" ht="33.75" customHeight="1" x14ac:dyDescent="0.25">
      <c r="A26" s="49"/>
      <c r="B26" s="49"/>
      <c r="C26" s="4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</row>
    <row r="27" spans="1:54" ht="33.75" customHeight="1" x14ac:dyDescent="0.25">
      <c r="A27" s="49"/>
      <c r="B27" s="49"/>
      <c r="C27" s="4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</row>
    <row r="28" spans="1:54" ht="33.75" customHeight="1" x14ac:dyDescent="0.25">
      <c r="A28" s="49"/>
      <c r="B28" s="49"/>
      <c r="C28" s="49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</row>
    <row r="29" spans="1:54" ht="33.75" customHeight="1" x14ac:dyDescent="0.25">
      <c r="A29" s="49"/>
      <c r="B29" s="49"/>
      <c r="C29" s="49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</row>
    <row r="30" spans="1:54" ht="33.75" customHeight="1" x14ac:dyDescent="0.25">
      <c r="A30" s="49"/>
      <c r="B30" s="49"/>
      <c r="C30" s="49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</row>
    <row r="31" spans="1:54" ht="33.7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</row>
    <row r="32" spans="1:54" ht="33.7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</row>
    <row r="33" spans="1:54" ht="33.75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</row>
    <row r="34" spans="1:54" ht="33.7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</row>
    <row r="35" spans="1:54" ht="33.7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</row>
    <row r="36" spans="1:54" ht="33.7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</row>
    <row r="37" spans="1:54" ht="33.7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</row>
    <row r="38" spans="1:54" ht="33.7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</row>
    <row r="39" spans="1:54" ht="33.75" customHeight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</row>
    <row r="40" spans="1:54" ht="33.7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</row>
    <row r="41" spans="1:54" ht="33.75" customHeight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</row>
    <row r="42" spans="1:54" ht="33.75" customHeight="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</row>
    <row r="43" spans="1:54" ht="33.7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</row>
    <row r="44" spans="1:54" ht="33.7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</row>
    <row r="45" spans="1:54" ht="33.75" customHeight="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</row>
    <row r="46" spans="1:54" ht="33.75" customHeight="1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</row>
    <row r="47" spans="1:54" ht="33.7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</row>
  </sheetData>
  <mergeCells count="8">
    <mergeCell ref="K20:P20"/>
    <mergeCell ref="K21:P21"/>
    <mergeCell ref="K17:P17"/>
    <mergeCell ref="K14:P14"/>
    <mergeCell ref="K15:P15"/>
    <mergeCell ref="K16:P16"/>
    <mergeCell ref="K18:P18"/>
    <mergeCell ref="K19:P19"/>
  </mergeCells>
  <hyperlinks>
    <hyperlink ref="J14" location="'1'!A1" display="1.0."/>
    <hyperlink ref="J15" location="'2'!A1" display="1.1."/>
    <hyperlink ref="J16" location="'3'!A1" display="1.2."/>
    <hyperlink ref="J17" location="'4'!A1" display="2.0."/>
    <hyperlink ref="J18" location="'5'!A1" display="2.1."/>
    <hyperlink ref="J19" location="'6'!A1" display="2.2."/>
    <hyperlink ref="J20" location="'7'!A1" display="3.0."/>
    <hyperlink ref="J21" location="'8'!A1" display="4.0.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/>
  </sheetViews>
  <sheetFormatPr defaultRowHeight="15" x14ac:dyDescent="0.25"/>
  <sheetData>
    <row r="1" spans="1:4" ht="31.5" x14ac:dyDescent="0.5">
      <c r="A1" s="64" t="s">
        <v>110</v>
      </c>
      <c r="B1" s="64"/>
      <c r="C1" s="64"/>
      <c r="D1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/>
  </sheetViews>
  <sheetFormatPr defaultColWidth="9.140625" defaultRowHeight="15" x14ac:dyDescent="0.25"/>
  <cols>
    <col min="1" max="16384" width="9.140625" style="35"/>
  </cols>
  <sheetData>
    <row r="1" spans="1:4" ht="31.5" x14ac:dyDescent="0.5">
      <c r="A1" s="64" t="s">
        <v>111</v>
      </c>
      <c r="B1" s="64"/>
      <c r="C1" s="64"/>
      <c r="D1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1" sqref="D1"/>
    </sheetView>
  </sheetViews>
  <sheetFormatPr defaultColWidth="9.140625" defaultRowHeight="15" x14ac:dyDescent="0.25"/>
  <cols>
    <col min="1" max="16384" width="9.140625" style="35"/>
  </cols>
  <sheetData>
    <row r="1" spans="1:4" ht="31.5" x14ac:dyDescent="0.5">
      <c r="A1" s="64" t="s">
        <v>112</v>
      </c>
      <c r="B1" s="64"/>
      <c r="C1" s="64"/>
      <c r="D1" s="6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/>
  </sheetViews>
  <sheetFormatPr defaultColWidth="9.140625" defaultRowHeight="15" x14ac:dyDescent="0.25"/>
  <cols>
    <col min="1" max="16384" width="9.140625" style="35"/>
  </cols>
  <sheetData>
    <row r="1" spans="1:4" ht="31.5" x14ac:dyDescent="0.5">
      <c r="A1" s="64" t="s">
        <v>113</v>
      </c>
      <c r="B1" s="64"/>
      <c r="C1" s="64"/>
      <c r="D1" s="6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/>
  </sheetViews>
  <sheetFormatPr defaultColWidth="9.140625" defaultRowHeight="15" x14ac:dyDescent="0.25"/>
  <cols>
    <col min="1" max="16384" width="9.140625" style="35"/>
  </cols>
  <sheetData>
    <row r="1" spans="1:4" ht="31.5" x14ac:dyDescent="0.5">
      <c r="A1" s="64" t="s">
        <v>114</v>
      </c>
      <c r="B1" s="64"/>
      <c r="C1" s="64"/>
      <c r="D1" s="6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/>
  </sheetViews>
  <sheetFormatPr defaultColWidth="9.140625" defaultRowHeight="15" x14ac:dyDescent="0.25"/>
  <cols>
    <col min="1" max="16384" width="9.140625" style="35"/>
  </cols>
  <sheetData>
    <row r="1" spans="1:4" ht="31.5" x14ac:dyDescent="0.5">
      <c r="A1" s="64" t="s">
        <v>115</v>
      </c>
      <c r="B1" s="64"/>
      <c r="C1" s="64"/>
      <c r="D1" s="6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/>
  </sheetViews>
  <sheetFormatPr defaultColWidth="9.140625" defaultRowHeight="15" x14ac:dyDescent="0.25"/>
  <cols>
    <col min="1" max="16384" width="9.140625" style="35"/>
  </cols>
  <sheetData>
    <row r="1" spans="1:4" ht="31.5" x14ac:dyDescent="0.5">
      <c r="A1" s="64" t="s">
        <v>116</v>
      </c>
      <c r="B1" s="64"/>
      <c r="C1" s="64"/>
      <c r="D1" s="6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E1" sqref="E1:E1048576"/>
    </sheetView>
  </sheetViews>
  <sheetFormatPr defaultColWidth="9.140625" defaultRowHeight="15" x14ac:dyDescent="0.25"/>
  <cols>
    <col min="1" max="16384" width="9.140625" style="35"/>
  </cols>
  <sheetData>
    <row r="1" spans="1:4" ht="31.5" x14ac:dyDescent="0.5">
      <c r="A1" s="64" t="s">
        <v>117</v>
      </c>
      <c r="B1" s="64"/>
      <c r="C1" s="64"/>
      <c r="D1" s="6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/>
  </sheetViews>
  <sheetFormatPr defaultRowHeight="15" x14ac:dyDescent="0.25"/>
  <sheetData>
    <row r="1" spans="1:4" ht="31.5" x14ac:dyDescent="0.5">
      <c r="A1" s="64" t="s">
        <v>118</v>
      </c>
      <c r="B1" s="64"/>
      <c r="C1" s="64"/>
      <c r="D1" s="6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A2" sqref="A2"/>
    </sheetView>
  </sheetViews>
  <sheetFormatPr defaultColWidth="9.140625" defaultRowHeight="15" x14ac:dyDescent="0.25"/>
  <cols>
    <col min="1" max="16384" width="9.140625" style="35"/>
  </cols>
  <sheetData>
    <row r="1" spans="1:4" ht="31.5" x14ac:dyDescent="0.5">
      <c r="A1" s="64" t="s">
        <v>119</v>
      </c>
      <c r="B1" s="64"/>
      <c r="C1" s="64"/>
      <c r="D1" s="6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H41" sqref="H41"/>
    </sheetView>
  </sheetViews>
  <sheetFormatPr defaultColWidth="9.140625" defaultRowHeight="15" x14ac:dyDescent="0.25"/>
  <cols>
    <col min="1" max="16384" width="9.140625" style="35"/>
  </cols>
  <sheetData>
    <row r="1" spans="1:4" ht="31.5" x14ac:dyDescent="0.5">
      <c r="A1" s="64" t="s">
        <v>120</v>
      </c>
      <c r="B1" s="64"/>
      <c r="C1" s="64"/>
      <c r="D1" s="6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L41" sqref="L41"/>
    </sheetView>
  </sheetViews>
  <sheetFormatPr defaultColWidth="9.140625" defaultRowHeight="15" x14ac:dyDescent="0.25"/>
  <cols>
    <col min="1" max="16384" width="9.140625" style="35"/>
  </cols>
  <sheetData>
    <row r="1" spans="1:4" ht="31.5" x14ac:dyDescent="0.5">
      <c r="A1" s="64" t="s">
        <v>121</v>
      </c>
      <c r="B1" s="64"/>
      <c r="C1" s="64"/>
      <c r="D1" s="6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EV24"/>
  <sheetViews>
    <sheetView zoomScale="50" zoomScaleNormal="50" workbookViewId="0">
      <selection activeCell="U17" sqref="U17"/>
    </sheetView>
  </sheetViews>
  <sheetFormatPr defaultColWidth="8.85546875" defaultRowHeight="15" x14ac:dyDescent="0.25"/>
  <cols>
    <col min="1" max="1" width="10.7109375" style="35" customWidth="1"/>
    <col min="2" max="2" width="8.85546875" style="35"/>
    <col min="3" max="3" width="9.5703125" style="35" customWidth="1"/>
    <col min="4" max="4" width="8.85546875" style="35"/>
    <col min="5" max="5" width="10.7109375" style="35" customWidth="1"/>
    <col min="6" max="16384" width="8.85546875" style="35"/>
  </cols>
  <sheetData>
    <row r="1" spans="1:152" ht="40.9" customHeight="1" x14ac:dyDescent="0.5">
      <c r="A1" s="40" t="str">
        <f>IF(A7=B7,"Z","X")</f>
        <v>Z</v>
      </c>
      <c r="B1" s="40" t="str">
        <f>IF(A8=B8,"A","X")</f>
        <v>A</v>
      </c>
      <c r="C1" s="42" t="s">
        <v>41</v>
      </c>
      <c r="D1" s="42" t="s">
        <v>42</v>
      </c>
      <c r="E1" s="40" t="str">
        <f>IF(J10=N10,"O","X")</f>
        <v>O</v>
      </c>
      <c r="F1" s="42" t="s">
        <v>34</v>
      </c>
      <c r="G1" s="40" t="str">
        <f>IF(A11=B11,"N","X")</f>
        <v>N</v>
      </c>
      <c r="H1" s="40" t="str">
        <f>IF(A9=B9,"I","X")</f>
        <v>I</v>
      </c>
      <c r="I1" s="42" t="s">
        <v>37</v>
      </c>
      <c r="J1" s="42" t="str">
        <f>IF(A9=B9,"I","X")</f>
        <v>I</v>
      </c>
      <c r="K1" s="41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</row>
    <row r="2" spans="1:152" ht="40.9" customHeight="1" x14ac:dyDescent="0.5">
      <c r="A2" s="40" t="str">
        <f>IF(A8=B8,"N","X")</f>
        <v>N</v>
      </c>
      <c r="B2" s="42" t="str">
        <f>IF(A8=B8,"A","X")</f>
        <v>A</v>
      </c>
      <c r="C2" s="40" t="str">
        <f>IF(A13=B13,"K","X")</f>
        <v>K</v>
      </c>
      <c r="D2" s="45" t="s">
        <v>38</v>
      </c>
      <c r="E2" s="45" t="s">
        <v>34</v>
      </c>
      <c r="F2" s="41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</row>
    <row r="3" spans="1:152" ht="40.9" customHeight="1" x14ac:dyDescent="0.5">
      <c r="A3" s="40" t="str">
        <f>IF(A9=B9,"O","X")</f>
        <v>O</v>
      </c>
      <c r="B3" s="40" t="str">
        <f>IF(A17=B17,"G","X")</f>
        <v>G</v>
      </c>
      <c r="C3" s="40" t="str">
        <f>IF(A18=B18,"L","X")</f>
        <v>L</v>
      </c>
      <c r="D3" s="42" t="str">
        <f>IF(A8=B8,"A","X")</f>
        <v>A</v>
      </c>
      <c r="E3" s="40" t="str">
        <f>IF(A15=B15,"Š","X")</f>
        <v>Š</v>
      </c>
      <c r="F3" s="40" t="str">
        <f>IF(A16=B16,"E","X")</f>
        <v>E</v>
      </c>
      <c r="G3" s="42" t="s">
        <v>69</v>
      </c>
      <c r="H3" s="42" t="str">
        <f>IF(A8=B8,"A","X")</f>
        <v>A</v>
      </c>
      <c r="I3" s="42" t="str">
        <f>IF(A11=B11,"N","X")</f>
        <v>N</v>
      </c>
      <c r="J3" s="42" t="s">
        <v>70</v>
      </c>
      <c r="K3" s="42" t="str">
        <f>IF(A16=B16,"E","X")</f>
        <v>E</v>
      </c>
      <c r="L3" s="41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</row>
    <row r="4" spans="1:152" ht="40.9" customHeight="1" x14ac:dyDescent="0.5">
      <c r="A4" s="40" t="str">
        <f>IF(A19=B19,"U","X")</f>
        <v>U</v>
      </c>
      <c r="B4" s="40" t="str">
        <f>IF(A20=B20,"S","X")</f>
        <v>S</v>
      </c>
      <c r="C4" s="42" t="s">
        <v>37</v>
      </c>
      <c r="D4" s="42" t="str">
        <f>IF(A18=B18,"L","X")</f>
        <v>L</v>
      </c>
      <c r="E4" s="42" t="str">
        <f>IF(A8=B8,"A","X")</f>
        <v>A</v>
      </c>
      <c r="F4" s="40" t="str">
        <f>IF(A21=B21,"J","X")</f>
        <v>J</v>
      </c>
      <c r="G4" s="42" t="str">
        <f>IF(A16=B16,"E","X")</f>
        <v>E</v>
      </c>
      <c r="H4" s="42" t="str">
        <f>IF(A11=B11,"N","X")</f>
        <v>N</v>
      </c>
      <c r="I4" s="42" t="str">
        <f>IF(J10=N10,"O","X")</f>
        <v>O</v>
      </c>
      <c r="J4" s="42" t="str">
        <f>IF(A20=B20,"S","X")</f>
        <v>S</v>
      </c>
      <c r="K4" s="42" t="s">
        <v>42</v>
      </c>
      <c r="L4" s="41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52" ht="40.9" customHeight="1" x14ac:dyDescent="0.5">
      <c r="A5" s="40" t="str">
        <f>IF(A11=B11,"P","X")</f>
        <v>P</v>
      </c>
      <c r="B5" s="40" t="str">
        <f>IF(A23=B23,"R","X")</f>
        <v>R</v>
      </c>
      <c r="C5" s="42" t="str">
        <f>IF(J10=N10,"O","X")</f>
        <v>O</v>
      </c>
      <c r="D5" s="42" t="s">
        <v>46</v>
      </c>
      <c r="E5" s="42" t="str">
        <f>IF(A8=B8,"A","X")</f>
        <v>A</v>
      </c>
      <c r="F5" s="42" t="str">
        <f>IF(A21=B21,"J","X")</f>
        <v>J</v>
      </c>
      <c r="G5" s="42" t="str">
        <f>IF(A11=B11,"N","X")</f>
        <v>N</v>
      </c>
      <c r="H5" s="46" t="str">
        <f>IF(A9=B9,"I","X")</f>
        <v>I</v>
      </c>
      <c r="I5" s="47" t="str">
        <f>IF(A23=B23,"R","X")</f>
        <v>R</v>
      </c>
      <c r="J5" s="42" t="str">
        <f>IF(A8=B8,"A","X")</f>
        <v>A</v>
      </c>
      <c r="K5" s="42" t="s">
        <v>32</v>
      </c>
      <c r="L5" s="42" t="str">
        <f>IF(A17=B17,"G","X")</f>
        <v>G</v>
      </c>
      <c r="M5" s="42" t="str">
        <f>IF(J10=N10,"O","X")</f>
        <v>O</v>
      </c>
      <c r="N5" s="42" t="s">
        <v>69</v>
      </c>
      <c r="O5" s="42" t="str">
        <f>IF(J10=N10,"O","X")</f>
        <v>O</v>
      </c>
      <c r="P5" s="42" t="str">
        <f>IF(A23=B23,"R","X")</f>
        <v>R</v>
      </c>
      <c r="Q5" s="42" t="str">
        <f>IF(A9=B9,"I","X")</f>
        <v>I</v>
      </c>
      <c r="R5" s="41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52" ht="40.9" customHeight="1" x14ac:dyDescent="0.5">
      <c r="A6" s="78" t="s">
        <v>81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</row>
    <row r="7" spans="1:152" ht="40.9" customHeight="1" x14ac:dyDescent="0.5">
      <c r="A7" s="43" t="s">
        <v>32</v>
      </c>
      <c r="B7" s="44" t="str">
        <f>IF(J7=N7,"Z","X")</f>
        <v>Z</v>
      </c>
      <c r="C7" s="1" t="s">
        <v>73</v>
      </c>
      <c r="D7" s="73" t="str">
        <f>IF(J7=N7,"ZAGREB","NEPRAVILNO")</f>
        <v>ZAGREB</v>
      </c>
      <c r="E7" s="74"/>
      <c r="F7" s="74"/>
      <c r="G7" s="74"/>
      <c r="H7" s="74"/>
      <c r="I7" s="74"/>
      <c r="J7" s="75" t="s">
        <v>71</v>
      </c>
      <c r="K7" s="76"/>
      <c r="L7" s="76"/>
      <c r="M7" s="77"/>
      <c r="N7" s="48" t="s">
        <v>71</v>
      </c>
      <c r="O7" s="48"/>
      <c r="P7" s="50"/>
      <c r="Q7" s="3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</row>
    <row r="8" spans="1:152" ht="40.9" customHeight="1" x14ac:dyDescent="0.5">
      <c r="A8" s="43" t="s">
        <v>33</v>
      </c>
      <c r="B8" s="44" t="str">
        <f>IF(J8=N8,"A","X")</f>
        <v>A</v>
      </c>
      <c r="C8" s="1" t="s">
        <v>74</v>
      </c>
      <c r="D8" s="73" t="str">
        <f>IF(J8=N8,"ANAKONDA","NEPRAVILNO")</f>
        <v>ANAKONDA</v>
      </c>
      <c r="E8" s="74"/>
      <c r="F8" s="74"/>
      <c r="G8" s="74"/>
      <c r="H8" s="74"/>
      <c r="I8" s="74"/>
      <c r="J8" s="75" t="s">
        <v>49</v>
      </c>
      <c r="K8" s="76"/>
      <c r="L8" s="76"/>
      <c r="M8" s="77"/>
      <c r="N8" s="48" t="s">
        <v>49</v>
      </c>
      <c r="O8" s="48" t="s">
        <v>33</v>
      </c>
      <c r="P8" s="50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</row>
    <row r="9" spans="1:152" ht="33.75" x14ac:dyDescent="0.5">
      <c r="A9" s="43" t="s">
        <v>67</v>
      </c>
      <c r="B9" s="44" t="str">
        <f>IF(J9=N9,"I","X")</f>
        <v>I</v>
      </c>
      <c r="C9" s="1" t="s">
        <v>75</v>
      </c>
      <c r="D9" s="73" t="str">
        <f>IF(J9=N9,"IZDELEK","NEPRAVILNO")</f>
        <v>IZDELEK</v>
      </c>
      <c r="E9" s="74"/>
      <c r="F9" s="74"/>
      <c r="G9" s="74"/>
      <c r="H9" s="74"/>
      <c r="I9" s="74"/>
      <c r="J9" s="75" t="s">
        <v>76</v>
      </c>
      <c r="K9" s="76"/>
      <c r="L9" s="76"/>
      <c r="M9" s="77"/>
      <c r="N9" s="48" t="s">
        <v>76</v>
      </c>
      <c r="O9" s="48"/>
      <c r="P9" s="50"/>
      <c r="Q9" s="38"/>
    </row>
    <row r="10" spans="1:152" ht="33.75" x14ac:dyDescent="0.5">
      <c r="A10" s="43" t="s">
        <v>35</v>
      </c>
      <c r="B10" s="44" t="str">
        <f>IF(J10=N10,"O","X")</f>
        <v>O</v>
      </c>
      <c r="C10" s="1" t="s">
        <v>77</v>
      </c>
      <c r="D10" s="73" t="str">
        <f>IF(J10=N10,"ORANŽNA","NEPRAVILNO")</f>
        <v>ORANŽNA</v>
      </c>
      <c r="E10" s="74"/>
      <c r="F10" s="74"/>
      <c r="G10" s="74"/>
      <c r="H10" s="74"/>
      <c r="I10" s="74"/>
      <c r="J10" s="75" t="s">
        <v>78</v>
      </c>
      <c r="K10" s="76"/>
      <c r="L10" s="76"/>
      <c r="M10" s="77"/>
      <c r="N10" s="48" t="s">
        <v>78</v>
      </c>
      <c r="O10" s="50"/>
      <c r="P10" s="50"/>
      <c r="Q10" s="38"/>
    </row>
    <row r="11" spans="1:152" ht="33.75" x14ac:dyDescent="0.5">
      <c r="A11" s="43" t="s">
        <v>36</v>
      </c>
      <c r="B11" s="44" t="str">
        <f>IF(J11=N11,"N","X")</f>
        <v>N</v>
      </c>
      <c r="C11" s="1" t="s">
        <v>79</v>
      </c>
      <c r="D11" s="73" t="str">
        <f>IF(J11=N11,"NAKLO","NEPRAVILNO")</f>
        <v>NAKLO</v>
      </c>
      <c r="E11" s="74"/>
      <c r="F11" s="74"/>
      <c r="G11" s="74"/>
      <c r="H11" s="74"/>
      <c r="I11" s="74"/>
      <c r="J11" s="75" t="s">
        <v>80</v>
      </c>
      <c r="K11" s="76"/>
      <c r="L11" s="76"/>
      <c r="M11" s="77"/>
      <c r="N11" s="48" t="s">
        <v>80</v>
      </c>
      <c r="O11" s="50"/>
      <c r="P11" s="50"/>
      <c r="Q11" s="38"/>
    </row>
    <row r="12" spans="1:152" ht="33.75" x14ac:dyDescent="0.5">
      <c r="A12" s="43" t="s">
        <v>36</v>
      </c>
      <c r="B12" s="44" t="str">
        <f>IF(J12=N12,"N","X")</f>
        <v>N</v>
      </c>
      <c r="C12" s="1" t="s">
        <v>82</v>
      </c>
      <c r="D12" s="73" t="str">
        <f>IF(J12=N12,"NIKOLA TESLA","NEPRAVILNO")</f>
        <v>NIKOLA TESLA</v>
      </c>
      <c r="E12" s="74"/>
      <c r="F12" s="74"/>
      <c r="G12" s="74"/>
      <c r="H12" s="74"/>
      <c r="I12" s="74"/>
      <c r="J12" s="75" t="s">
        <v>72</v>
      </c>
      <c r="K12" s="76"/>
      <c r="L12" s="76"/>
      <c r="M12" s="77"/>
      <c r="N12" s="48" t="s">
        <v>72</v>
      </c>
      <c r="O12" s="50"/>
      <c r="P12" s="50"/>
      <c r="Q12" s="38"/>
    </row>
    <row r="13" spans="1:152" ht="33.75" x14ac:dyDescent="0.5">
      <c r="A13" s="43" t="s">
        <v>37</v>
      </c>
      <c r="B13" s="44" t="str">
        <f>IF(J13=N13,"K","X")</f>
        <v>K</v>
      </c>
      <c r="C13" s="1" t="s">
        <v>83</v>
      </c>
      <c r="D13" s="73" t="str">
        <f>IF(J13=N13,"KRANJ","NEPRAVILNO")</f>
        <v>KRANJ</v>
      </c>
      <c r="E13" s="74"/>
      <c r="F13" s="74"/>
      <c r="G13" s="74"/>
      <c r="H13" s="74"/>
      <c r="I13" s="74"/>
      <c r="J13" s="75" t="s">
        <v>84</v>
      </c>
      <c r="K13" s="76"/>
      <c r="L13" s="76"/>
      <c r="M13" s="77"/>
      <c r="N13" s="48" t="s">
        <v>84</v>
      </c>
      <c r="O13" s="50"/>
      <c r="P13" s="50"/>
      <c r="Q13" s="38"/>
    </row>
    <row r="14" spans="1:152" ht="33.75" x14ac:dyDescent="0.5">
      <c r="A14" s="43" t="s">
        <v>35</v>
      </c>
      <c r="B14" s="44" t="str">
        <f>IF(J14=N14,"O","X")</f>
        <v>O</v>
      </c>
      <c r="C14" s="1" t="s">
        <v>85</v>
      </c>
      <c r="D14" s="73" t="str">
        <f>IF(J14=N14,"ODPADEK","NEPRAVILNO")</f>
        <v>ODPADEK</v>
      </c>
      <c r="E14" s="74"/>
      <c r="F14" s="74"/>
      <c r="G14" s="74"/>
      <c r="H14" s="74"/>
      <c r="I14" s="74"/>
      <c r="J14" s="75" t="s">
        <v>86</v>
      </c>
      <c r="K14" s="76"/>
      <c r="L14" s="76"/>
      <c r="M14" s="77"/>
      <c r="N14" s="48" t="s">
        <v>86</v>
      </c>
      <c r="O14" s="50"/>
      <c r="P14" s="50"/>
      <c r="Q14" s="38"/>
    </row>
    <row r="15" spans="1:152" ht="33.75" x14ac:dyDescent="0.5">
      <c r="A15" s="43" t="s">
        <v>39</v>
      </c>
      <c r="B15" s="44" t="str">
        <f>IF(J15=N15,"Š","X")</f>
        <v>Š</v>
      </c>
      <c r="C15" s="1" t="s">
        <v>87</v>
      </c>
      <c r="D15" s="73" t="str">
        <f>IF(J15=N15,"ŠOLA","NEPRAVILNO")</f>
        <v>ŠOLA</v>
      </c>
      <c r="E15" s="74"/>
      <c r="F15" s="74"/>
      <c r="G15" s="74"/>
      <c r="H15" s="74"/>
      <c r="I15" s="74"/>
      <c r="J15" s="75" t="s">
        <v>88</v>
      </c>
      <c r="K15" s="76"/>
      <c r="L15" s="76"/>
      <c r="M15" s="77"/>
      <c r="N15" s="48" t="s">
        <v>88</v>
      </c>
      <c r="O15" s="50"/>
      <c r="P15" s="50"/>
      <c r="Q15" s="38"/>
    </row>
    <row r="16" spans="1:152" ht="33.75" x14ac:dyDescent="0.5">
      <c r="A16" s="43" t="s">
        <v>43</v>
      </c>
      <c r="B16" s="44" t="str">
        <f>IF(J16=N16,"E","X")</f>
        <v>E</v>
      </c>
      <c r="C16" s="1" t="s">
        <v>90</v>
      </c>
      <c r="D16" s="73" t="str">
        <f>IF(J16=N16,"EVROPA","NEPRAVILNO")</f>
        <v>EVROPA</v>
      </c>
      <c r="E16" s="74"/>
      <c r="F16" s="74"/>
      <c r="G16" s="74"/>
      <c r="H16" s="74"/>
      <c r="I16" s="74"/>
      <c r="J16" s="75" t="s">
        <v>89</v>
      </c>
      <c r="K16" s="76"/>
      <c r="L16" s="76"/>
      <c r="M16" s="77"/>
      <c r="N16" s="48" t="s">
        <v>89</v>
      </c>
      <c r="O16" s="50"/>
      <c r="P16" s="50"/>
      <c r="Q16" s="38"/>
    </row>
    <row r="17" spans="1:17" ht="33.75" x14ac:dyDescent="0.5">
      <c r="A17" s="43" t="s">
        <v>45</v>
      </c>
      <c r="B17" s="44" t="str">
        <f>IF(J17=N17,"G","X")</f>
        <v>G</v>
      </c>
      <c r="C17" s="1" t="s">
        <v>91</v>
      </c>
      <c r="D17" s="73" t="str">
        <f>IF(J17=N17,"GRAD","NEPRAVILNO")</f>
        <v>GRAD</v>
      </c>
      <c r="E17" s="74"/>
      <c r="F17" s="74"/>
      <c r="G17" s="74"/>
      <c r="H17" s="74"/>
      <c r="I17" s="74"/>
      <c r="J17" s="75" t="s">
        <v>51</v>
      </c>
      <c r="K17" s="76"/>
      <c r="L17" s="76"/>
      <c r="M17" s="77"/>
      <c r="N17" s="48" t="s">
        <v>51</v>
      </c>
      <c r="O17" s="50"/>
      <c r="P17" s="50"/>
      <c r="Q17" s="38"/>
    </row>
    <row r="18" spans="1:17" ht="33.75" x14ac:dyDescent="0.5">
      <c r="A18" s="43" t="s">
        <v>68</v>
      </c>
      <c r="B18" s="44" t="str">
        <f>IF(J18=N18,"L","X")</f>
        <v>L</v>
      </c>
      <c r="C18" s="1" t="s">
        <v>92</v>
      </c>
      <c r="D18" s="73" t="str">
        <f>IF(J18=N18,"LJUBLJANA","NEPRAVILNO")</f>
        <v>LJUBLJANA</v>
      </c>
      <c r="E18" s="74"/>
      <c r="F18" s="74"/>
      <c r="G18" s="74"/>
      <c r="H18" s="74"/>
      <c r="I18" s="74"/>
      <c r="J18" s="75" t="s">
        <v>93</v>
      </c>
      <c r="K18" s="76"/>
      <c r="L18" s="76"/>
      <c r="M18" s="77"/>
      <c r="N18" s="48" t="s">
        <v>93</v>
      </c>
      <c r="O18" s="50"/>
      <c r="P18" s="50"/>
      <c r="Q18" s="38"/>
    </row>
    <row r="19" spans="1:17" ht="33.75" x14ac:dyDescent="0.5">
      <c r="A19" s="43" t="s">
        <v>38</v>
      </c>
      <c r="B19" s="44" t="str">
        <f>IF(J19=N19,"U","X")</f>
        <v>U</v>
      </c>
      <c r="C19" s="1" t="s">
        <v>94</v>
      </c>
      <c r="D19" s="73" t="str">
        <f>IF(J19=N19,"UNIFORMA","NEPRAVILNO")</f>
        <v>UNIFORMA</v>
      </c>
      <c r="E19" s="74"/>
      <c r="F19" s="74"/>
      <c r="G19" s="74"/>
      <c r="H19" s="74"/>
      <c r="I19" s="74"/>
      <c r="J19" s="75" t="s">
        <v>95</v>
      </c>
      <c r="K19" s="76"/>
      <c r="L19" s="76"/>
      <c r="M19" s="77"/>
      <c r="N19" s="48" t="s">
        <v>95</v>
      </c>
      <c r="O19" s="50"/>
      <c r="P19" s="50"/>
      <c r="Q19" s="38"/>
    </row>
    <row r="20" spans="1:17" ht="33.75" x14ac:dyDescent="0.5">
      <c r="A20" s="43" t="s">
        <v>41</v>
      </c>
      <c r="B20" s="44" t="str">
        <f>IF(J20=N20,"S","X")</f>
        <v>S</v>
      </c>
      <c r="C20" s="1" t="s">
        <v>96</v>
      </c>
      <c r="D20" s="73" t="str">
        <f>IF(J20=N20,"SAVA","NEPRAVILNO")</f>
        <v>SAVA</v>
      </c>
      <c r="E20" s="74"/>
      <c r="F20" s="74"/>
      <c r="G20" s="74"/>
      <c r="H20" s="74"/>
      <c r="I20" s="74"/>
      <c r="J20" s="75" t="s">
        <v>50</v>
      </c>
      <c r="K20" s="76"/>
      <c r="L20" s="76"/>
      <c r="M20" s="77"/>
      <c r="N20" s="48" t="s">
        <v>50</v>
      </c>
      <c r="O20" s="50"/>
      <c r="P20" s="50"/>
      <c r="Q20" s="38"/>
    </row>
    <row r="21" spans="1:17" ht="33.75" x14ac:dyDescent="0.5">
      <c r="A21" s="43" t="s">
        <v>70</v>
      </c>
      <c r="B21" s="44" t="str">
        <f>IF(J21=N21,"J","X")</f>
        <v>J</v>
      </c>
      <c r="C21" s="1" t="s">
        <v>97</v>
      </c>
      <c r="D21" s="73" t="str">
        <f>IF(J21=N21,"JEZERO","NEPRAVILNO")</f>
        <v>JEZERO</v>
      </c>
      <c r="E21" s="74"/>
      <c r="F21" s="74"/>
      <c r="G21" s="74"/>
      <c r="H21" s="74"/>
      <c r="I21" s="74"/>
      <c r="J21" s="75" t="s">
        <v>98</v>
      </c>
      <c r="K21" s="76"/>
      <c r="L21" s="76"/>
      <c r="M21" s="77"/>
      <c r="N21" s="48" t="s">
        <v>98</v>
      </c>
      <c r="O21" s="50"/>
      <c r="P21" s="50"/>
      <c r="Q21" s="38"/>
    </row>
    <row r="22" spans="1:17" ht="33.75" x14ac:dyDescent="0.5">
      <c r="A22" s="43" t="s">
        <v>34</v>
      </c>
      <c r="B22" s="44" t="str">
        <f>IF(J22=N22,"P","X")</f>
        <v>P</v>
      </c>
      <c r="C22" s="1" t="s">
        <v>100</v>
      </c>
      <c r="D22" s="73" t="str">
        <f>IF(J22=N22,"PARIZ","NEPRAVILNO")</f>
        <v>PARIZ</v>
      </c>
      <c r="E22" s="74"/>
      <c r="F22" s="74"/>
      <c r="G22" s="74"/>
      <c r="H22" s="74"/>
      <c r="I22" s="74"/>
      <c r="J22" s="75" t="s">
        <v>99</v>
      </c>
      <c r="K22" s="76"/>
      <c r="L22" s="76"/>
      <c r="M22" s="77"/>
      <c r="N22" s="48" t="s">
        <v>99</v>
      </c>
      <c r="O22" s="50"/>
      <c r="P22" s="50"/>
      <c r="Q22" s="38"/>
    </row>
    <row r="23" spans="1:17" ht="33.75" x14ac:dyDescent="0.5">
      <c r="A23" s="43" t="s">
        <v>44</v>
      </c>
      <c r="B23" s="44" t="str">
        <f>IF(J23=N23,"R","X")</f>
        <v>R</v>
      </c>
      <c r="C23" s="1" t="s">
        <v>101</v>
      </c>
      <c r="D23" s="73" t="str">
        <f>IF(J23=N23,"REKA","NEPRAVILNO")</f>
        <v>REKA</v>
      </c>
      <c r="E23" s="74"/>
      <c r="F23" s="74"/>
      <c r="G23" s="74"/>
      <c r="H23" s="74"/>
      <c r="I23" s="74"/>
      <c r="J23" s="75" t="s">
        <v>102</v>
      </c>
      <c r="K23" s="76"/>
      <c r="L23" s="76"/>
      <c r="M23" s="77"/>
      <c r="N23" s="48" t="s">
        <v>102</v>
      </c>
      <c r="O23" s="50"/>
      <c r="P23" s="50"/>
      <c r="Q23" s="38"/>
    </row>
    <row r="24" spans="1:17" x14ac:dyDescent="0.25">
      <c r="A24" s="38"/>
    </row>
  </sheetData>
  <mergeCells count="35">
    <mergeCell ref="A6:X6"/>
    <mergeCell ref="D7:I7"/>
    <mergeCell ref="J7:M7"/>
    <mergeCell ref="D8:I8"/>
    <mergeCell ref="J8:M8"/>
    <mergeCell ref="D19:I19"/>
    <mergeCell ref="J19:M19"/>
    <mergeCell ref="D9:I9"/>
    <mergeCell ref="J9:M9"/>
    <mergeCell ref="D15:I15"/>
    <mergeCell ref="J15:M15"/>
    <mergeCell ref="D10:I10"/>
    <mergeCell ref="J10:M10"/>
    <mergeCell ref="D11:I11"/>
    <mergeCell ref="J11:M11"/>
    <mergeCell ref="D12:I12"/>
    <mergeCell ref="J12:M12"/>
    <mergeCell ref="D13:I13"/>
    <mergeCell ref="J13:M13"/>
    <mergeCell ref="D14:I14"/>
    <mergeCell ref="J14:M14"/>
    <mergeCell ref="D16:I16"/>
    <mergeCell ref="J16:M16"/>
    <mergeCell ref="D17:I17"/>
    <mergeCell ref="J17:M17"/>
    <mergeCell ref="D18:I18"/>
    <mergeCell ref="J18:M18"/>
    <mergeCell ref="D22:I22"/>
    <mergeCell ref="J22:M22"/>
    <mergeCell ref="D23:I23"/>
    <mergeCell ref="J23:M23"/>
    <mergeCell ref="D20:I20"/>
    <mergeCell ref="J20:M20"/>
    <mergeCell ref="D21:I21"/>
    <mergeCell ref="J21:M21"/>
  </mergeCells>
  <conditionalFormatting sqref="A1">
    <cfRule type="cellIs" dxfId="179" priority="328" operator="notEqual">
      <formula>"Z"</formula>
    </cfRule>
  </conditionalFormatting>
  <conditionalFormatting sqref="B1">
    <cfRule type="cellIs" dxfId="178" priority="327" operator="notEqual">
      <formula>"A"</formula>
    </cfRule>
  </conditionalFormatting>
  <conditionalFormatting sqref="C1">
    <cfRule type="cellIs" dxfId="177" priority="326" operator="notEqual">
      <formula>"S"</formula>
    </cfRule>
  </conditionalFormatting>
  <conditionalFormatting sqref="D1">
    <cfRule type="cellIs" dxfId="176" priority="325" operator="notEqual">
      <formula>"T"</formula>
    </cfRule>
  </conditionalFormatting>
  <conditionalFormatting sqref="E1">
    <cfRule type="cellIs" dxfId="175" priority="324" operator="notEqual">
      <formula>"O"</formula>
    </cfRule>
  </conditionalFormatting>
  <conditionalFormatting sqref="F1">
    <cfRule type="cellIs" dxfId="174" priority="323" operator="notEqual">
      <formula>"P"</formula>
    </cfRule>
  </conditionalFormatting>
  <conditionalFormatting sqref="G1">
    <cfRule type="cellIs" dxfId="173" priority="322" operator="notEqual">
      <formula>"N"</formula>
    </cfRule>
  </conditionalFormatting>
  <conditionalFormatting sqref="H1">
    <cfRule type="cellIs" dxfId="172" priority="321" operator="notEqual">
      <formula>"I"</formula>
    </cfRule>
  </conditionalFormatting>
  <conditionalFormatting sqref="I1">
    <cfRule type="cellIs" dxfId="171" priority="320" operator="notEqual">
      <formula>"K"</formula>
    </cfRule>
  </conditionalFormatting>
  <conditionalFormatting sqref="J1">
    <cfRule type="cellIs" dxfId="170" priority="319" operator="notEqual">
      <formula>"I"</formula>
    </cfRule>
  </conditionalFormatting>
  <conditionalFormatting sqref="K1">
    <cfRule type="cellIs" dxfId="169" priority="318" operator="notEqual">
      <formula>"A"</formula>
    </cfRule>
  </conditionalFormatting>
  <conditionalFormatting sqref="L1">
    <cfRule type="cellIs" dxfId="168" priority="317" operator="notEqual">
      <formula>"A"</formula>
    </cfRule>
  </conditionalFormatting>
  <conditionalFormatting sqref="M1">
    <cfRule type="cellIs" dxfId="167" priority="316" operator="notEqual">
      <formula>"A"</formula>
    </cfRule>
  </conditionalFormatting>
  <conditionalFormatting sqref="N1">
    <cfRule type="cellIs" dxfId="166" priority="315" operator="notEqual">
      <formula>"A"</formula>
    </cfRule>
  </conditionalFormatting>
  <conditionalFormatting sqref="O1">
    <cfRule type="cellIs" dxfId="165" priority="314" operator="notEqual">
      <formula>"A"</formula>
    </cfRule>
  </conditionalFormatting>
  <conditionalFormatting sqref="P1">
    <cfRule type="cellIs" dxfId="164" priority="313" operator="notEqual">
      <formula>"A"</formula>
    </cfRule>
  </conditionalFormatting>
  <conditionalFormatting sqref="Q1">
    <cfRule type="cellIs" dxfId="163" priority="312" operator="notEqual">
      <formula>"A"</formula>
    </cfRule>
  </conditionalFormatting>
  <conditionalFormatting sqref="R1">
    <cfRule type="cellIs" dxfId="162" priority="311" operator="notEqual">
      <formula>"A"</formula>
    </cfRule>
  </conditionalFormatting>
  <conditionalFormatting sqref="A2">
    <cfRule type="cellIs" dxfId="161" priority="310" operator="notEqual">
      <formula>"N"</formula>
    </cfRule>
  </conditionalFormatting>
  <conditionalFormatting sqref="B2">
    <cfRule type="cellIs" dxfId="160" priority="309" operator="notEqual">
      <formula>"A"</formula>
    </cfRule>
  </conditionalFormatting>
  <conditionalFormatting sqref="C2">
    <cfRule type="cellIs" dxfId="159" priority="308" operator="notEqual">
      <formula>"K"</formula>
    </cfRule>
  </conditionalFormatting>
  <conditionalFormatting sqref="D2">
    <cfRule type="cellIs" dxfId="158" priority="307" operator="notEqual">
      <formula>"U"</formula>
    </cfRule>
  </conditionalFormatting>
  <conditionalFormatting sqref="E2">
    <cfRule type="cellIs" dxfId="157" priority="306" operator="notEqual">
      <formula>"P"</formula>
    </cfRule>
  </conditionalFormatting>
  <conditionalFormatting sqref="F2">
    <cfRule type="cellIs" dxfId="156" priority="305" operator="notEqual">
      <formula>"A"</formula>
    </cfRule>
  </conditionalFormatting>
  <conditionalFormatting sqref="G2">
    <cfRule type="cellIs" dxfId="155" priority="304" operator="notEqual">
      <formula>"A"</formula>
    </cfRule>
  </conditionalFormatting>
  <conditionalFormatting sqref="H2">
    <cfRule type="cellIs" dxfId="154" priority="303" operator="notEqual">
      <formula>"A"</formula>
    </cfRule>
  </conditionalFormatting>
  <conditionalFormatting sqref="I2">
    <cfRule type="cellIs" dxfId="153" priority="302" operator="notEqual">
      <formula>"A"</formula>
    </cfRule>
  </conditionalFormatting>
  <conditionalFormatting sqref="J2">
    <cfRule type="cellIs" dxfId="152" priority="301" operator="notEqual">
      <formula>"A"</formula>
    </cfRule>
  </conditionalFormatting>
  <conditionalFormatting sqref="K2">
    <cfRule type="cellIs" dxfId="151" priority="300" operator="notEqual">
      <formula>"A"</formula>
    </cfRule>
  </conditionalFormatting>
  <conditionalFormatting sqref="L2">
    <cfRule type="cellIs" dxfId="150" priority="299" operator="notEqual">
      <formula>"A"</formula>
    </cfRule>
  </conditionalFormatting>
  <conditionalFormatting sqref="M2">
    <cfRule type="cellIs" dxfId="149" priority="298" operator="notEqual">
      <formula>"A"</formula>
    </cfRule>
  </conditionalFormatting>
  <conditionalFormatting sqref="N2">
    <cfRule type="cellIs" dxfId="148" priority="297" operator="notEqual">
      <formula>"A"</formula>
    </cfRule>
  </conditionalFormatting>
  <conditionalFormatting sqref="O2">
    <cfRule type="cellIs" dxfId="147" priority="296" operator="notEqual">
      <formula>"A"</formula>
    </cfRule>
  </conditionalFormatting>
  <conditionalFormatting sqref="P2">
    <cfRule type="cellIs" dxfId="146" priority="295" operator="notEqual">
      <formula>"A"</formula>
    </cfRule>
  </conditionalFormatting>
  <conditionalFormatting sqref="Q2">
    <cfRule type="cellIs" dxfId="145" priority="294" operator="notEqual">
      <formula>"A"</formula>
    </cfRule>
  </conditionalFormatting>
  <conditionalFormatting sqref="R2">
    <cfRule type="cellIs" dxfId="144" priority="293" operator="notEqual">
      <formula>"A"</formula>
    </cfRule>
  </conditionalFormatting>
  <conditionalFormatting sqref="B3">
    <cfRule type="cellIs" dxfId="143" priority="292" operator="notEqual">
      <formula>"G"</formula>
    </cfRule>
  </conditionalFormatting>
  <conditionalFormatting sqref="C3">
    <cfRule type="cellIs" dxfId="142" priority="291" operator="notEqual">
      <formula>"L"</formula>
    </cfRule>
  </conditionalFormatting>
  <conditionalFormatting sqref="D3">
    <cfRule type="cellIs" dxfId="141" priority="290" operator="notEqual">
      <formula>"A"</formula>
    </cfRule>
  </conditionalFormatting>
  <conditionalFormatting sqref="E3">
    <cfRule type="cellIs" dxfId="140" priority="289" operator="notEqual">
      <formula>"Š"</formula>
    </cfRule>
  </conditionalFormatting>
  <conditionalFormatting sqref="F3">
    <cfRule type="cellIs" dxfId="139" priority="288" operator="notEqual">
      <formula>"E"</formula>
    </cfRule>
  </conditionalFormatting>
  <conditionalFormatting sqref="G3">
    <cfRule type="cellIs" dxfId="138" priority="287" operator="notEqual">
      <formula>"V"</formula>
    </cfRule>
  </conditionalFormatting>
  <conditionalFormatting sqref="H3">
    <cfRule type="cellIs" dxfId="137" priority="286" operator="notEqual">
      <formula>"A"</formula>
    </cfRule>
  </conditionalFormatting>
  <conditionalFormatting sqref="I3">
    <cfRule type="cellIs" dxfId="136" priority="285" operator="notEqual">
      <formula>"N"</formula>
    </cfRule>
  </conditionalFormatting>
  <conditionalFormatting sqref="J3">
    <cfRule type="cellIs" dxfId="135" priority="284" operator="notEqual">
      <formula>"J"</formula>
    </cfRule>
  </conditionalFormatting>
  <conditionalFormatting sqref="K3">
    <cfRule type="cellIs" dxfId="134" priority="283" operator="notEqual">
      <formula>"E"</formula>
    </cfRule>
  </conditionalFormatting>
  <conditionalFormatting sqref="L3">
    <cfRule type="cellIs" dxfId="133" priority="282" operator="notEqual">
      <formula>"A"</formula>
    </cfRule>
  </conditionalFormatting>
  <conditionalFormatting sqref="M3">
    <cfRule type="cellIs" dxfId="132" priority="281" operator="notEqual">
      <formula>"A"</formula>
    </cfRule>
  </conditionalFormatting>
  <conditionalFormatting sqref="N3">
    <cfRule type="cellIs" dxfId="131" priority="280" operator="notEqual">
      <formula>"A"</formula>
    </cfRule>
  </conditionalFormatting>
  <conditionalFormatting sqref="O3">
    <cfRule type="cellIs" dxfId="130" priority="279" operator="notEqual">
      <formula>"A"</formula>
    </cfRule>
  </conditionalFormatting>
  <conditionalFormatting sqref="P3">
    <cfRule type="cellIs" dxfId="129" priority="278" operator="notEqual">
      <formula>"A"</formula>
    </cfRule>
  </conditionalFormatting>
  <conditionalFormatting sqref="Q3">
    <cfRule type="cellIs" dxfId="128" priority="277" operator="notEqual">
      <formula>"A"</formula>
    </cfRule>
  </conditionalFormatting>
  <conditionalFormatting sqref="R3">
    <cfRule type="cellIs" dxfId="127" priority="276" operator="notEqual">
      <formula>"A"</formula>
    </cfRule>
  </conditionalFormatting>
  <conditionalFormatting sqref="A3">
    <cfRule type="cellIs" dxfId="126" priority="275" operator="notEqual">
      <formula>"O"</formula>
    </cfRule>
  </conditionalFormatting>
  <conditionalFormatting sqref="B4">
    <cfRule type="cellIs" dxfId="125" priority="274" operator="notEqual">
      <formula>"S"</formula>
    </cfRule>
  </conditionalFormatting>
  <conditionalFormatting sqref="C4">
    <cfRule type="cellIs" dxfId="124" priority="273" operator="notEqual">
      <formula>"K"</formula>
    </cfRule>
  </conditionalFormatting>
  <conditionalFormatting sqref="D4">
    <cfRule type="cellIs" dxfId="123" priority="272" operator="notEqual">
      <formula>"L"</formula>
    </cfRule>
  </conditionalFormatting>
  <conditionalFormatting sqref="E4">
    <cfRule type="cellIs" dxfId="122" priority="271" operator="notEqual">
      <formula>"A"</formula>
    </cfRule>
  </conditionalFormatting>
  <conditionalFormatting sqref="F4">
    <cfRule type="cellIs" dxfId="121" priority="270" operator="notEqual">
      <formula>"J"</formula>
    </cfRule>
  </conditionalFormatting>
  <conditionalFormatting sqref="G4">
    <cfRule type="cellIs" dxfId="120" priority="269" operator="notEqual">
      <formula>"E"</formula>
    </cfRule>
  </conditionalFormatting>
  <conditionalFormatting sqref="H4">
    <cfRule type="cellIs" dxfId="119" priority="268" operator="notEqual">
      <formula>"N"</formula>
    </cfRule>
  </conditionalFormatting>
  <conditionalFormatting sqref="I4">
    <cfRule type="cellIs" dxfId="118" priority="267" operator="notEqual">
      <formula>"O"</formula>
    </cfRule>
  </conditionalFormatting>
  <conditionalFormatting sqref="J4">
    <cfRule type="cellIs" dxfId="117" priority="266" operator="notEqual">
      <formula>"S"</formula>
    </cfRule>
  </conditionalFormatting>
  <conditionalFormatting sqref="K4">
    <cfRule type="cellIs" dxfId="116" priority="265" operator="notEqual">
      <formula>"T"</formula>
    </cfRule>
  </conditionalFormatting>
  <conditionalFormatting sqref="L4">
    <cfRule type="cellIs" dxfId="115" priority="264" operator="notEqual">
      <formula>"A"</formula>
    </cfRule>
  </conditionalFormatting>
  <conditionalFormatting sqref="M4">
    <cfRule type="cellIs" dxfId="114" priority="263" operator="notEqual">
      <formula>"A"</formula>
    </cfRule>
  </conditionalFormatting>
  <conditionalFormatting sqref="N4">
    <cfRule type="cellIs" dxfId="113" priority="262" operator="notEqual">
      <formula>"A"</formula>
    </cfRule>
  </conditionalFormatting>
  <conditionalFormatting sqref="O4">
    <cfRule type="cellIs" dxfId="112" priority="261" operator="notEqual">
      <formula>"A"</formula>
    </cfRule>
  </conditionalFormatting>
  <conditionalFormatting sqref="P4">
    <cfRule type="cellIs" dxfId="111" priority="260" operator="notEqual">
      <formula>"A"</formula>
    </cfRule>
  </conditionalFormatting>
  <conditionalFormatting sqref="Q4">
    <cfRule type="cellIs" dxfId="110" priority="259" operator="notEqual">
      <formula>"A"</formula>
    </cfRule>
  </conditionalFormatting>
  <conditionalFormatting sqref="R4">
    <cfRule type="cellIs" dxfId="109" priority="258" operator="notEqual">
      <formula>"A"</formula>
    </cfRule>
  </conditionalFormatting>
  <conditionalFormatting sqref="B5">
    <cfRule type="cellIs" dxfId="108" priority="257" operator="notEqual">
      <formula>"R"</formula>
    </cfRule>
  </conditionalFormatting>
  <conditionalFormatting sqref="C5">
    <cfRule type="cellIs" dxfId="107" priority="256" operator="notEqual">
      <formula>"O"</formula>
    </cfRule>
  </conditionalFormatting>
  <conditionalFormatting sqref="D5">
    <cfRule type="cellIs" dxfId="106" priority="255" operator="notEqual">
      <formula>"D"</formula>
    </cfRule>
  </conditionalFormatting>
  <conditionalFormatting sqref="E5">
    <cfRule type="cellIs" dxfId="105" priority="254" operator="notEqual">
      <formula>"A"</formula>
    </cfRule>
  </conditionalFormatting>
  <conditionalFormatting sqref="F5">
    <cfRule type="cellIs" dxfId="104" priority="253" operator="notEqual">
      <formula>"J"</formula>
    </cfRule>
  </conditionalFormatting>
  <conditionalFormatting sqref="G5">
    <cfRule type="cellIs" dxfId="103" priority="252" operator="notEqual">
      <formula>"N"</formula>
    </cfRule>
  </conditionalFormatting>
  <conditionalFormatting sqref="H5">
    <cfRule type="cellIs" dxfId="102" priority="251" operator="notEqual">
      <formula>"I"</formula>
    </cfRule>
  </conditionalFormatting>
  <conditionalFormatting sqref="I5">
    <cfRule type="cellIs" dxfId="101" priority="250" operator="notEqual">
      <formula>"R"</formula>
    </cfRule>
  </conditionalFormatting>
  <conditionalFormatting sqref="J5">
    <cfRule type="cellIs" dxfId="100" priority="249" operator="notEqual">
      <formula>"A"</formula>
    </cfRule>
  </conditionalFormatting>
  <conditionalFormatting sqref="K5">
    <cfRule type="cellIs" dxfId="99" priority="248" operator="notEqual">
      <formula>"Z"</formula>
    </cfRule>
  </conditionalFormatting>
  <conditionalFormatting sqref="L5">
    <cfRule type="cellIs" dxfId="98" priority="247" operator="notEqual">
      <formula>"G"</formula>
    </cfRule>
  </conditionalFormatting>
  <conditionalFormatting sqref="M5">
    <cfRule type="cellIs" dxfId="97" priority="246" operator="notEqual">
      <formula>"O"</formula>
    </cfRule>
  </conditionalFormatting>
  <conditionalFormatting sqref="N5">
    <cfRule type="cellIs" dxfId="96" priority="245" operator="notEqual">
      <formula>"V"</formula>
    </cfRule>
  </conditionalFormatting>
  <conditionalFormatting sqref="O5">
    <cfRule type="cellIs" dxfId="95" priority="244" operator="notEqual">
      <formula>"O"</formula>
    </cfRule>
  </conditionalFormatting>
  <conditionalFormatting sqref="P5">
    <cfRule type="cellIs" dxfId="94" priority="243" operator="notEqual">
      <formula>"R"</formula>
    </cfRule>
  </conditionalFormatting>
  <conditionalFormatting sqref="Q5">
    <cfRule type="cellIs" dxfId="93" priority="242" operator="notEqual">
      <formula>"I"</formula>
    </cfRule>
  </conditionalFormatting>
  <conditionalFormatting sqref="R5">
    <cfRule type="cellIs" dxfId="92" priority="241" operator="notEqual">
      <formula>"A"</formula>
    </cfRule>
  </conditionalFormatting>
  <conditionalFormatting sqref="A4">
    <cfRule type="cellIs" dxfId="91" priority="240" operator="notEqual">
      <formula>"U"</formula>
    </cfRule>
  </conditionalFormatting>
  <conditionalFormatting sqref="A5">
    <cfRule type="cellIs" dxfId="90" priority="239" operator="notEqual">
      <formula>"P"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EV24"/>
  <sheetViews>
    <sheetView zoomScale="50" zoomScaleNormal="50" workbookViewId="0">
      <selection activeCell="AA12" sqref="AA12"/>
    </sheetView>
  </sheetViews>
  <sheetFormatPr defaultColWidth="8.85546875" defaultRowHeight="15" x14ac:dyDescent="0.25"/>
  <cols>
    <col min="1" max="1" width="10.7109375" style="35" customWidth="1"/>
    <col min="2" max="2" width="8.85546875" style="35"/>
    <col min="3" max="3" width="9.5703125" style="35" customWidth="1"/>
    <col min="4" max="4" width="8.85546875" style="35"/>
    <col min="5" max="5" width="10.7109375" style="35" customWidth="1"/>
    <col min="6" max="16384" width="8.85546875" style="35"/>
  </cols>
  <sheetData>
    <row r="1" spans="1:152" ht="40.9" customHeight="1" x14ac:dyDescent="0.5">
      <c r="A1" s="40" t="str">
        <f>IF(A7=B7,"Z","X")</f>
        <v>X</v>
      </c>
      <c r="B1" s="40" t="str">
        <f>IF(A8=B8,"A","X")</f>
        <v>X</v>
      </c>
      <c r="C1" s="42" t="s">
        <v>40</v>
      </c>
      <c r="D1" s="42" t="s">
        <v>40</v>
      </c>
      <c r="E1" s="40" t="str">
        <f>IF(J10=N10,"O","X")</f>
        <v>X</v>
      </c>
      <c r="F1" s="42" t="s">
        <v>40</v>
      </c>
      <c r="G1" s="40" t="str">
        <f>IF(A11=B11,"N","X")</f>
        <v>X</v>
      </c>
      <c r="H1" s="40" t="str">
        <f>IF(A9=B9,"I","X")</f>
        <v>X</v>
      </c>
      <c r="I1" s="42" t="s">
        <v>40</v>
      </c>
      <c r="J1" s="42" t="str">
        <f>IF(A9=B9,"I","X")</f>
        <v>X</v>
      </c>
      <c r="K1" s="41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</row>
    <row r="2" spans="1:152" ht="40.9" customHeight="1" x14ac:dyDescent="0.5">
      <c r="A2" s="40" t="str">
        <f>IF(A8=B8,"N","X")</f>
        <v>X</v>
      </c>
      <c r="B2" s="42" t="str">
        <f>IF(A8=B8,"A","X")</f>
        <v>X</v>
      </c>
      <c r="C2" s="40" t="str">
        <f>IF(A13=B13,"K","X")</f>
        <v>X</v>
      </c>
      <c r="D2" s="45" t="s">
        <v>40</v>
      </c>
      <c r="E2" s="45" t="s">
        <v>40</v>
      </c>
      <c r="F2" s="41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</row>
    <row r="3" spans="1:152" ht="40.9" customHeight="1" x14ac:dyDescent="0.5">
      <c r="A3" s="40" t="str">
        <f>IF(A9=B9,"O","X")</f>
        <v>X</v>
      </c>
      <c r="B3" s="40" t="str">
        <f>IF(A17=B17,"G","X")</f>
        <v>X</v>
      </c>
      <c r="C3" s="40" t="str">
        <f>IF(A18=B18,"L","X")</f>
        <v>X</v>
      </c>
      <c r="D3" s="42" t="str">
        <f>IF(A8=B8,"A","X")</f>
        <v>X</v>
      </c>
      <c r="E3" s="40" t="str">
        <f>IF(A15=B15,"Š","X")</f>
        <v>X</v>
      </c>
      <c r="F3" s="40" t="str">
        <f>IF(A16=B16,"E","X")</f>
        <v>X</v>
      </c>
      <c r="G3" s="42" t="s">
        <v>40</v>
      </c>
      <c r="H3" s="42" t="str">
        <f>IF(A8=B8,"A","X")</f>
        <v>X</v>
      </c>
      <c r="I3" s="42" t="str">
        <f>IF(A11=B11,"N","X")</f>
        <v>X</v>
      </c>
      <c r="J3" s="42" t="s">
        <v>40</v>
      </c>
      <c r="K3" s="42" t="str">
        <f>IF(A16=B16,"E","X")</f>
        <v>X</v>
      </c>
      <c r="L3" s="41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</row>
    <row r="4" spans="1:152" ht="40.9" customHeight="1" x14ac:dyDescent="0.5">
      <c r="A4" s="40" t="str">
        <f>IF(A19=B19,"U","X")</f>
        <v>X</v>
      </c>
      <c r="B4" s="40" t="str">
        <f>IF(A20=B20,"S","X")</f>
        <v>X</v>
      </c>
      <c r="C4" s="42" t="s">
        <v>40</v>
      </c>
      <c r="D4" s="42" t="str">
        <f>IF(A18=B18,"L","X")</f>
        <v>X</v>
      </c>
      <c r="E4" s="42" t="str">
        <f>IF(A8=B8,"A","X")</f>
        <v>X</v>
      </c>
      <c r="F4" s="40" t="str">
        <f>IF(A21=B21,"J","X")</f>
        <v>X</v>
      </c>
      <c r="G4" s="42" t="str">
        <f>IF(A16=B16,"E","X")</f>
        <v>X</v>
      </c>
      <c r="H4" s="42" t="str">
        <f>IF(A11=B11,"N","X")</f>
        <v>X</v>
      </c>
      <c r="I4" s="42" t="str">
        <f>IF(J10=N10,"O","X")</f>
        <v>X</v>
      </c>
      <c r="J4" s="42" t="str">
        <f>IF(A20=B20,"S","X")</f>
        <v>X</v>
      </c>
      <c r="K4" s="42" t="s">
        <v>40</v>
      </c>
      <c r="L4" s="41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52" ht="40.9" customHeight="1" x14ac:dyDescent="0.5">
      <c r="A5" s="40" t="str">
        <f>IF(A11=B11,"P","X")</f>
        <v>X</v>
      </c>
      <c r="B5" s="40" t="str">
        <f>IF(A23=B23,"R","X")</f>
        <v>X</v>
      </c>
      <c r="C5" s="42" t="str">
        <f>IF(J10=N10,"O","X")</f>
        <v>X</v>
      </c>
      <c r="D5" s="42" t="s">
        <v>40</v>
      </c>
      <c r="E5" s="42" t="str">
        <f>IF(A8=B8,"A","X")</f>
        <v>X</v>
      </c>
      <c r="F5" s="42" t="str">
        <f>IF(A21=B21,"J","X")</f>
        <v>X</v>
      </c>
      <c r="G5" s="42" t="str">
        <f>IF(A11=B11,"N","X")</f>
        <v>X</v>
      </c>
      <c r="H5" s="46" t="str">
        <f>IF(A9=B9,"I","X")</f>
        <v>X</v>
      </c>
      <c r="I5" s="47" t="str">
        <f>IF(A23=B23,"R","X")</f>
        <v>X</v>
      </c>
      <c r="J5" s="42" t="str">
        <f>IF(A8=B8,"A","X")</f>
        <v>X</v>
      </c>
      <c r="K5" s="42" t="s">
        <v>40</v>
      </c>
      <c r="L5" s="42" t="str">
        <f>IF(A17=B17,"G","X")</f>
        <v>X</v>
      </c>
      <c r="M5" s="42" t="str">
        <f>IF(J10=N10,"O","X")</f>
        <v>X</v>
      </c>
      <c r="N5" s="42" t="s">
        <v>40</v>
      </c>
      <c r="O5" s="42" t="str">
        <f>IF(J10=N10,"O","X")</f>
        <v>X</v>
      </c>
      <c r="P5" s="42" t="str">
        <f>IF(A23=B23,"R","X")</f>
        <v>X</v>
      </c>
      <c r="Q5" s="42" t="str">
        <f>IF(A9=B9,"I","X")</f>
        <v>X</v>
      </c>
      <c r="R5" s="41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52" ht="40.9" customHeight="1" x14ac:dyDescent="0.5">
      <c r="A6" s="78" t="s">
        <v>81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</row>
    <row r="7" spans="1:152" ht="40.9" customHeight="1" x14ac:dyDescent="0.5">
      <c r="A7" s="43" t="s">
        <v>32</v>
      </c>
      <c r="B7" s="44" t="str">
        <f>IF(J7=N7,"Z","X")</f>
        <v>X</v>
      </c>
      <c r="C7" s="1" t="s">
        <v>73</v>
      </c>
      <c r="D7" s="73" t="str">
        <f>IF(J7=N7,"ZAGREB","NEPRAVILNO")</f>
        <v>NEPRAVILNO</v>
      </c>
      <c r="E7" s="74"/>
      <c r="F7" s="74"/>
      <c r="G7" s="74"/>
      <c r="H7" s="74"/>
      <c r="I7" s="74"/>
      <c r="J7" s="75"/>
      <c r="K7" s="76"/>
      <c r="L7" s="76"/>
      <c r="M7" s="77"/>
      <c r="N7" s="48" t="s">
        <v>71</v>
      </c>
      <c r="O7" s="48"/>
      <c r="P7" s="50"/>
      <c r="Q7" s="3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</row>
    <row r="8" spans="1:152" ht="40.9" customHeight="1" x14ac:dyDescent="0.5">
      <c r="A8" s="43" t="s">
        <v>33</v>
      </c>
      <c r="B8" s="44" t="str">
        <f>IF(J8=N8,"A","X")</f>
        <v>X</v>
      </c>
      <c r="C8" s="1" t="s">
        <v>74</v>
      </c>
      <c r="D8" s="73" t="str">
        <f>IF(J8=N8,"ANAKONDA","NEPRAVILNO")</f>
        <v>NEPRAVILNO</v>
      </c>
      <c r="E8" s="74"/>
      <c r="F8" s="74"/>
      <c r="G8" s="74"/>
      <c r="H8" s="74"/>
      <c r="I8" s="74"/>
      <c r="J8" s="75"/>
      <c r="K8" s="76"/>
      <c r="L8" s="76"/>
      <c r="M8" s="77"/>
      <c r="N8" s="48" t="s">
        <v>49</v>
      </c>
      <c r="O8" s="48" t="s">
        <v>33</v>
      </c>
      <c r="P8" s="50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</row>
    <row r="9" spans="1:152" ht="33.75" x14ac:dyDescent="0.5">
      <c r="A9" s="43" t="s">
        <v>67</v>
      </c>
      <c r="B9" s="44" t="str">
        <f>IF(J9=N9,"I","X")</f>
        <v>X</v>
      </c>
      <c r="C9" s="1" t="s">
        <v>75</v>
      </c>
      <c r="D9" s="73" t="str">
        <f>IF(J9=N9,"IZDELEK","NEPRAVILNO")</f>
        <v>NEPRAVILNO</v>
      </c>
      <c r="E9" s="74"/>
      <c r="F9" s="74"/>
      <c r="G9" s="74"/>
      <c r="H9" s="74"/>
      <c r="I9" s="74"/>
      <c r="J9" s="75"/>
      <c r="K9" s="76"/>
      <c r="L9" s="76"/>
      <c r="M9" s="77"/>
      <c r="N9" s="48" t="s">
        <v>76</v>
      </c>
      <c r="O9" s="48"/>
      <c r="P9" s="50"/>
      <c r="Q9" s="38"/>
    </row>
    <row r="10" spans="1:152" ht="33.75" x14ac:dyDescent="0.5">
      <c r="A10" s="43" t="s">
        <v>35</v>
      </c>
      <c r="B10" s="44" t="str">
        <f>IF(J10=N10,"O","X")</f>
        <v>X</v>
      </c>
      <c r="C10" s="1" t="s">
        <v>77</v>
      </c>
      <c r="D10" s="73" t="str">
        <f>IF(J10=N10,"ORANŽNA","NEPRAVILNO")</f>
        <v>NEPRAVILNO</v>
      </c>
      <c r="E10" s="74"/>
      <c r="F10" s="74"/>
      <c r="G10" s="74"/>
      <c r="H10" s="74"/>
      <c r="I10" s="74"/>
      <c r="J10" s="75"/>
      <c r="K10" s="76"/>
      <c r="L10" s="76"/>
      <c r="M10" s="77"/>
      <c r="N10" s="52" t="s">
        <v>78</v>
      </c>
      <c r="O10" s="51"/>
      <c r="P10" s="50"/>
      <c r="Q10" s="38"/>
    </row>
    <row r="11" spans="1:152" ht="33.75" x14ac:dyDescent="0.5">
      <c r="A11" s="43" t="s">
        <v>36</v>
      </c>
      <c r="B11" s="44" t="str">
        <f>IF(J11=N11,"N","X")</f>
        <v>X</v>
      </c>
      <c r="C11" s="1" t="s">
        <v>79</v>
      </c>
      <c r="D11" s="73" t="str">
        <f>IF(J11=N11,"NAKLO","NEPRAVILNO")</f>
        <v>NEPRAVILNO</v>
      </c>
      <c r="E11" s="74"/>
      <c r="F11" s="74"/>
      <c r="G11" s="74"/>
      <c r="H11" s="74"/>
      <c r="I11" s="74"/>
      <c r="J11" s="75"/>
      <c r="K11" s="76"/>
      <c r="L11" s="76"/>
      <c r="M11" s="77"/>
      <c r="N11" s="52" t="s">
        <v>80</v>
      </c>
      <c r="O11" s="51"/>
      <c r="P11" s="50"/>
      <c r="Q11" s="38"/>
    </row>
    <row r="12" spans="1:152" ht="33.75" x14ac:dyDescent="0.5">
      <c r="A12" s="43" t="s">
        <v>36</v>
      </c>
      <c r="B12" s="44" t="str">
        <f>IF(J12=N12,"N","X")</f>
        <v>X</v>
      </c>
      <c r="C12" s="1" t="s">
        <v>82</v>
      </c>
      <c r="D12" s="73" t="str">
        <f>IF(J12=N12,"NIKOLA TESLA","NEPRAVILNO")</f>
        <v>NEPRAVILNO</v>
      </c>
      <c r="E12" s="74"/>
      <c r="F12" s="74"/>
      <c r="G12" s="74"/>
      <c r="H12" s="74"/>
      <c r="I12" s="74"/>
      <c r="J12" s="75"/>
      <c r="K12" s="76"/>
      <c r="L12" s="76"/>
      <c r="M12" s="77"/>
      <c r="N12" s="48" t="s">
        <v>72</v>
      </c>
      <c r="O12" s="50"/>
      <c r="P12" s="50"/>
      <c r="Q12" s="38"/>
    </row>
    <row r="13" spans="1:152" ht="33.75" x14ac:dyDescent="0.5">
      <c r="A13" s="43" t="s">
        <v>37</v>
      </c>
      <c r="B13" s="44" t="str">
        <f>IF(J13=N13,"K","X")</f>
        <v>X</v>
      </c>
      <c r="C13" s="1" t="s">
        <v>83</v>
      </c>
      <c r="D13" s="73" t="str">
        <f>IF(J13=N13,"KRANJ","NEPRAVILNO")</f>
        <v>NEPRAVILNO</v>
      </c>
      <c r="E13" s="74"/>
      <c r="F13" s="74"/>
      <c r="G13" s="74"/>
      <c r="H13" s="74"/>
      <c r="I13" s="74"/>
      <c r="J13" s="75"/>
      <c r="K13" s="76"/>
      <c r="L13" s="76"/>
      <c r="M13" s="77"/>
      <c r="N13" s="48" t="s">
        <v>84</v>
      </c>
      <c r="O13" s="50"/>
      <c r="P13" s="50"/>
      <c r="Q13" s="38"/>
    </row>
    <row r="14" spans="1:152" ht="33.75" x14ac:dyDescent="0.5">
      <c r="A14" s="43" t="s">
        <v>35</v>
      </c>
      <c r="B14" s="44" t="str">
        <f>IF(J14=N14,"O","X")</f>
        <v>X</v>
      </c>
      <c r="C14" s="1" t="s">
        <v>85</v>
      </c>
      <c r="D14" s="73" t="str">
        <f>IF(J14=N14,"ODPADEK","NEPRAVILNO")</f>
        <v>NEPRAVILNO</v>
      </c>
      <c r="E14" s="74"/>
      <c r="F14" s="74"/>
      <c r="G14" s="74"/>
      <c r="H14" s="74"/>
      <c r="I14" s="74"/>
      <c r="J14" s="75"/>
      <c r="K14" s="76"/>
      <c r="L14" s="76"/>
      <c r="M14" s="77"/>
      <c r="N14" s="48" t="s">
        <v>86</v>
      </c>
      <c r="O14" s="50"/>
      <c r="P14" s="50"/>
      <c r="Q14" s="38"/>
    </row>
    <row r="15" spans="1:152" ht="33.75" x14ac:dyDescent="0.5">
      <c r="A15" s="43" t="s">
        <v>39</v>
      </c>
      <c r="B15" s="44" t="str">
        <f>IF(J15=N15,"Š","X")</f>
        <v>X</v>
      </c>
      <c r="C15" s="1" t="s">
        <v>87</v>
      </c>
      <c r="D15" s="73" t="str">
        <f>IF(J15=N15,"ŠOLA","NEPRAVILNO")</f>
        <v>NEPRAVILNO</v>
      </c>
      <c r="E15" s="74"/>
      <c r="F15" s="74"/>
      <c r="G15" s="74"/>
      <c r="H15" s="74"/>
      <c r="I15" s="74"/>
      <c r="J15" s="75"/>
      <c r="K15" s="76"/>
      <c r="L15" s="76"/>
      <c r="M15" s="77"/>
      <c r="N15" s="48" t="s">
        <v>88</v>
      </c>
      <c r="O15" s="50"/>
      <c r="P15" s="50"/>
      <c r="Q15" s="38"/>
    </row>
    <row r="16" spans="1:152" ht="33.75" x14ac:dyDescent="0.5">
      <c r="A16" s="43" t="s">
        <v>43</v>
      </c>
      <c r="B16" s="44" t="str">
        <f>IF(J16=N16,"E","X")</f>
        <v>X</v>
      </c>
      <c r="C16" s="1" t="s">
        <v>90</v>
      </c>
      <c r="D16" s="73" t="str">
        <f>IF(J16=N16,"EVROPA","NEPRAVILNO")</f>
        <v>NEPRAVILNO</v>
      </c>
      <c r="E16" s="74"/>
      <c r="F16" s="74"/>
      <c r="G16" s="74"/>
      <c r="H16" s="74"/>
      <c r="I16" s="74"/>
      <c r="J16" s="75"/>
      <c r="K16" s="76"/>
      <c r="L16" s="76"/>
      <c r="M16" s="77"/>
      <c r="N16" s="48" t="s">
        <v>89</v>
      </c>
      <c r="O16" s="50"/>
      <c r="P16" s="50"/>
      <c r="Q16" s="38"/>
    </row>
    <row r="17" spans="1:17" ht="33.75" x14ac:dyDescent="0.5">
      <c r="A17" s="43" t="s">
        <v>45</v>
      </c>
      <c r="B17" s="44" t="str">
        <f>IF(J17=N17,"G","X")</f>
        <v>X</v>
      </c>
      <c r="C17" s="1" t="s">
        <v>91</v>
      </c>
      <c r="D17" s="73" t="str">
        <f>IF(J17=N17,"GRAD","NEPRAVILNO")</f>
        <v>NEPRAVILNO</v>
      </c>
      <c r="E17" s="74"/>
      <c r="F17" s="74"/>
      <c r="G17" s="74"/>
      <c r="H17" s="74"/>
      <c r="I17" s="74"/>
      <c r="J17" s="75"/>
      <c r="K17" s="76"/>
      <c r="L17" s="76"/>
      <c r="M17" s="77"/>
      <c r="N17" s="48" t="s">
        <v>51</v>
      </c>
      <c r="O17" s="50"/>
      <c r="P17" s="50"/>
      <c r="Q17" s="38"/>
    </row>
    <row r="18" spans="1:17" ht="33.75" x14ac:dyDescent="0.5">
      <c r="A18" s="43" t="s">
        <v>68</v>
      </c>
      <c r="B18" s="44" t="str">
        <f>IF(J18=N18,"L","X")</f>
        <v>X</v>
      </c>
      <c r="C18" s="1" t="s">
        <v>92</v>
      </c>
      <c r="D18" s="73" t="str">
        <f>IF(J18=N18,"LJUBLJANA","NEPRAVILNO")</f>
        <v>NEPRAVILNO</v>
      </c>
      <c r="E18" s="74"/>
      <c r="F18" s="74"/>
      <c r="G18" s="74"/>
      <c r="H18" s="74"/>
      <c r="I18" s="74"/>
      <c r="J18" s="75"/>
      <c r="K18" s="76"/>
      <c r="L18" s="76"/>
      <c r="M18" s="77"/>
      <c r="N18" s="48" t="s">
        <v>93</v>
      </c>
      <c r="O18" s="50"/>
      <c r="P18" s="50"/>
      <c r="Q18" s="38"/>
    </row>
    <row r="19" spans="1:17" ht="33.75" x14ac:dyDescent="0.5">
      <c r="A19" s="43" t="s">
        <v>38</v>
      </c>
      <c r="B19" s="44" t="str">
        <f>IF(J19=N19,"U","X")</f>
        <v>X</v>
      </c>
      <c r="C19" s="1" t="s">
        <v>94</v>
      </c>
      <c r="D19" s="73" t="str">
        <f>IF(J19=N19,"UNIFORMA","NEPRAVILNO")</f>
        <v>NEPRAVILNO</v>
      </c>
      <c r="E19" s="74"/>
      <c r="F19" s="74"/>
      <c r="G19" s="74"/>
      <c r="H19" s="74"/>
      <c r="I19" s="74"/>
      <c r="J19" s="75"/>
      <c r="K19" s="76"/>
      <c r="L19" s="76"/>
      <c r="M19" s="77"/>
      <c r="N19" s="48" t="s">
        <v>95</v>
      </c>
      <c r="O19" s="50"/>
      <c r="P19" s="50"/>
      <c r="Q19" s="38"/>
    </row>
    <row r="20" spans="1:17" ht="33.75" x14ac:dyDescent="0.5">
      <c r="A20" s="43" t="s">
        <v>41</v>
      </c>
      <c r="B20" s="44" t="str">
        <f>IF(J20=N20,"S","X")</f>
        <v>X</v>
      </c>
      <c r="C20" s="1" t="s">
        <v>96</v>
      </c>
      <c r="D20" s="73" t="str">
        <f>IF(J20=N20,"SAVA","NEPRAVILNO")</f>
        <v>NEPRAVILNO</v>
      </c>
      <c r="E20" s="74"/>
      <c r="F20" s="74"/>
      <c r="G20" s="74"/>
      <c r="H20" s="74"/>
      <c r="I20" s="74"/>
      <c r="J20" s="75"/>
      <c r="K20" s="76"/>
      <c r="L20" s="76"/>
      <c r="M20" s="77"/>
      <c r="N20" s="48" t="s">
        <v>50</v>
      </c>
      <c r="O20" s="50"/>
      <c r="P20" s="50"/>
      <c r="Q20" s="38"/>
    </row>
    <row r="21" spans="1:17" ht="33.75" x14ac:dyDescent="0.5">
      <c r="A21" s="43" t="s">
        <v>70</v>
      </c>
      <c r="B21" s="44" t="str">
        <f>IF(J21=N21,"J","X")</f>
        <v>X</v>
      </c>
      <c r="C21" s="1" t="s">
        <v>97</v>
      </c>
      <c r="D21" s="73" t="str">
        <f>IF(J21=N21,"JEZERO","NEPRAVILNO")</f>
        <v>NEPRAVILNO</v>
      </c>
      <c r="E21" s="74"/>
      <c r="F21" s="74"/>
      <c r="G21" s="74"/>
      <c r="H21" s="74"/>
      <c r="I21" s="74"/>
      <c r="J21" s="75"/>
      <c r="K21" s="76"/>
      <c r="L21" s="76"/>
      <c r="M21" s="77"/>
      <c r="N21" s="48" t="s">
        <v>98</v>
      </c>
      <c r="O21" s="50"/>
      <c r="P21" s="50"/>
      <c r="Q21" s="38"/>
    </row>
    <row r="22" spans="1:17" ht="33.75" x14ac:dyDescent="0.5">
      <c r="A22" s="43" t="s">
        <v>34</v>
      </c>
      <c r="B22" s="44" t="str">
        <f>IF(J22=N22,"P","X")</f>
        <v>X</v>
      </c>
      <c r="C22" s="1" t="s">
        <v>100</v>
      </c>
      <c r="D22" s="73" t="str">
        <f>IF(J22=N22,"PARIZ","NEPRAVILNO")</f>
        <v>NEPRAVILNO</v>
      </c>
      <c r="E22" s="74"/>
      <c r="F22" s="74"/>
      <c r="G22" s="74"/>
      <c r="H22" s="74"/>
      <c r="I22" s="74"/>
      <c r="J22" s="75"/>
      <c r="K22" s="76"/>
      <c r="L22" s="76"/>
      <c r="M22" s="77"/>
      <c r="N22" s="48" t="s">
        <v>99</v>
      </c>
      <c r="O22" s="50"/>
      <c r="P22" s="50"/>
      <c r="Q22" s="38"/>
    </row>
    <row r="23" spans="1:17" ht="33.75" x14ac:dyDescent="0.5">
      <c r="A23" s="43" t="s">
        <v>44</v>
      </c>
      <c r="B23" s="44" t="str">
        <f>IF(J23=N23,"R","X")</f>
        <v>X</v>
      </c>
      <c r="C23" s="1" t="s">
        <v>101</v>
      </c>
      <c r="D23" s="73" t="str">
        <f>IF(J23=N23,"REKA","NEPRAVILNO")</f>
        <v>NEPRAVILNO</v>
      </c>
      <c r="E23" s="74"/>
      <c r="F23" s="74"/>
      <c r="G23" s="74"/>
      <c r="H23" s="74"/>
      <c r="I23" s="74"/>
      <c r="J23" s="75"/>
      <c r="K23" s="76"/>
      <c r="L23" s="76"/>
      <c r="M23" s="77"/>
      <c r="N23" s="48" t="s">
        <v>102</v>
      </c>
      <c r="O23" s="50"/>
      <c r="P23" s="50"/>
      <c r="Q23" s="38"/>
    </row>
    <row r="24" spans="1:17" x14ac:dyDescent="0.25">
      <c r="A24" s="38"/>
    </row>
  </sheetData>
  <sheetProtection sheet="1" objects="1" scenarios="1"/>
  <mergeCells count="35">
    <mergeCell ref="D22:I22"/>
    <mergeCell ref="J22:M22"/>
    <mergeCell ref="D23:I23"/>
    <mergeCell ref="J23:M23"/>
    <mergeCell ref="D19:I19"/>
    <mergeCell ref="J19:M19"/>
    <mergeCell ref="D20:I20"/>
    <mergeCell ref="J20:M20"/>
    <mergeCell ref="D21:I21"/>
    <mergeCell ref="J21:M21"/>
    <mergeCell ref="D16:I16"/>
    <mergeCell ref="J16:M16"/>
    <mergeCell ref="D17:I17"/>
    <mergeCell ref="J17:M17"/>
    <mergeCell ref="D18:I18"/>
    <mergeCell ref="J18:M18"/>
    <mergeCell ref="D13:I13"/>
    <mergeCell ref="J13:M13"/>
    <mergeCell ref="D14:I14"/>
    <mergeCell ref="J14:M14"/>
    <mergeCell ref="D15:I15"/>
    <mergeCell ref="J15:M15"/>
    <mergeCell ref="D10:I10"/>
    <mergeCell ref="J10:M10"/>
    <mergeCell ref="D11:I11"/>
    <mergeCell ref="J11:M11"/>
    <mergeCell ref="D12:I12"/>
    <mergeCell ref="J12:M12"/>
    <mergeCell ref="D9:I9"/>
    <mergeCell ref="J9:M9"/>
    <mergeCell ref="A6:X6"/>
    <mergeCell ref="D7:I7"/>
    <mergeCell ref="J7:M7"/>
    <mergeCell ref="D8:I8"/>
    <mergeCell ref="J8:M8"/>
  </mergeCells>
  <conditionalFormatting sqref="A1">
    <cfRule type="cellIs" dxfId="89" priority="90" operator="notEqual">
      <formula>"Z"</formula>
    </cfRule>
  </conditionalFormatting>
  <conditionalFormatting sqref="B1">
    <cfRule type="cellIs" dxfId="88" priority="89" operator="notEqual">
      <formula>"A"</formula>
    </cfRule>
  </conditionalFormatting>
  <conditionalFormatting sqref="C1">
    <cfRule type="cellIs" dxfId="87" priority="88" operator="notEqual">
      <formula>"S"</formula>
    </cfRule>
  </conditionalFormatting>
  <conditionalFormatting sqref="D1">
    <cfRule type="cellIs" dxfId="86" priority="87" operator="notEqual">
      <formula>"T"</formula>
    </cfRule>
  </conditionalFormatting>
  <conditionalFormatting sqref="E1">
    <cfRule type="cellIs" dxfId="85" priority="86" operator="notEqual">
      <formula>"O"</formula>
    </cfRule>
  </conditionalFormatting>
  <conditionalFormatting sqref="F1">
    <cfRule type="cellIs" dxfId="84" priority="85" operator="notEqual">
      <formula>"P"</formula>
    </cfRule>
  </conditionalFormatting>
  <conditionalFormatting sqref="G1">
    <cfRule type="cellIs" dxfId="83" priority="84" operator="notEqual">
      <formula>"N"</formula>
    </cfRule>
  </conditionalFormatting>
  <conditionalFormatting sqref="H1">
    <cfRule type="cellIs" dxfId="82" priority="83" operator="notEqual">
      <formula>"I"</formula>
    </cfRule>
  </conditionalFormatting>
  <conditionalFormatting sqref="I1">
    <cfRule type="cellIs" dxfId="81" priority="82" operator="notEqual">
      <formula>"K"</formula>
    </cfRule>
  </conditionalFormatting>
  <conditionalFormatting sqref="J1">
    <cfRule type="cellIs" dxfId="80" priority="81" operator="notEqual">
      <formula>"I"</formula>
    </cfRule>
  </conditionalFormatting>
  <conditionalFormatting sqref="K1">
    <cfRule type="cellIs" dxfId="79" priority="80" operator="notEqual">
      <formula>"A"</formula>
    </cfRule>
  </conditionalFormatting>
  <conditionalFormatting sqref="L1">
    <cfRule type="cellIs" dxfId="78" priority="79" operator="notEqual">
      <formula>"A"</formula>
    </cfRule>
  </conditionalFormatting>
  <conditionalFormatting sqref="M1">
    <cfRule type="cellIs" dxfId="77" priority="78" operator="notEqual">
      <formula>"A"</formula>
    </cfRule>
  </conditionalFormatting>
  <conditionalFormatting sqref="N1">
    <cfRule type="cellIs" dxfId="76" priority="77" operator="notEqual">
      <formula>"A"</formula>
    </cfRule>
  </conditionalFormatting>
  <conditionalFormatting sqref="O1">
    <cfRule type="cellIs" dxfId="75" priority="76" operator="notEqual">
      <formula>"A"</formula>
    </cfRule>
  </conditionalFormatting>
  <conditionalFormatting sqref="P1">
    <cfRule type="cellIs" dxfId="74" priority="75" operator="notEqual">
      <formula>"A"</formula>
    </cfRule>
  </conditionalFormatting>
  <conditionalFormatting sqref="Q1">
    <cfRule type="cellIs" dxfId="73" priority="74" operator="notEqual">
      <formula>"A"</formula>
    </cfRule>
  </conditionalFormatting>
  <conditionalFormatting sqref="R1">
    <cfRule type="cellIs" dxfId="72" priority="73" operator="notEqual">
      <formula>"A"</formula>
    </cfRule>
  </conditionalFormatting>
  <conditionalFormatting sqref="A2">
    <cfRule type="cellIs" dxfId="71" priority="72" operator="notEqual">
      <formula>"N"</formula>
    </cfRule>
  </conditionalFormatting>
  <conditionalFormatting sqref="B2">
    <cfRule type="cellIs" dxfId="70" priority="71" operator="notEqual">
      <formula>"A"</formula>
    </cfRule>
  </conditionalFormatting>
  <conditionalFormatting sqref="C2">
    <cfRule type="cellIs" dxfId="69" priority="70" operator="notEqual">
      <formula>"K"</formula>
    </cfRule>
  </conditionalFormatting>
  <conditionalFormatting sqref="D2">
    <cfRule type="cellIs" dxfId="68" priority="69" operator="notEqual">
      <formula>"U"</formula>
    </cfRule>
  </conditionalFormatting>
  <conditionalFormatting sqref="E2">
    <cfRule type="cellIs" dxfId="67" priority="68" operator="notEqual">
      <formula>"P"</formula>
    </cfRule>
  </conditionalFormatting>
  <conditionalFormatting sqref="F2">
    <cfRule type="cellIs" dxfId="66" priority="67" operator="notEqual">
      <formula>"A"</formula>
    </cfRule>
  </conditionalFormatting>
  <conditionalFormatting sqref="G2">
    <cfRule type="cellIs" dxfId="65" priority="66" operator="notEqual">
      <formula>"A"</formula>
    </cfRule>
  </conditionalFormatting>
  <conditionalFormatting sqref="H2">
    <cfRule type="cellIs" dxfId="64" priority="65" operator="notEqual">
      <formula>"A"</formula>
    </cfRule>
  </conditionalFormatting>
  <conditionalFormatting sqref="I2">
    <cfRule type="cellIs" dxfId="63" priority="64" operator="notEqual">
      <formula>"A"</formula>
    </cfRule>
  </conditionalFormatting>
  <conditionalFormatting sqref="J2">
    <cfRule type="cellIs" dxfId="62" priority="63" operator="notEqual">
      <formula>"A"</formula>
    </cfRule>
  </conditionalFormatting>
  <conditionalFormatting sqref="K2">
    <cfRule type="cellIs" dxfId="61" priority="62" operator="notEqual">
      <formula>"A"</formula>
    </cfRule>
  </conditionalFormatting>
  <conditionalFormatting sqref="L2">
    <cfRule type="cellIs" dxfId="60" priority="61" operator="notEqual">
      <formula>"A"</formula>
    </cfRule>
  </conditionalFormatting>
  <conditionalFormatting sqref="M2">
    <cfRule type="cellIs" dxfId="59" priority="60" operator="notEqual">
      <formula>"A"</formula>
    </cfRule>
  </conditionalFormatting>
  <conditionalFormatting sqref="N2">
    <cfRule type="cellIs" dxfId="58" priority="59" operator="notEqual">
      <formula>"A"</formula>
    </cfRule>
  </conditionalFormatting>
  <conditionalFormatting sqref="O2">
    <cfRule type="cellIs" dxfId="57" priority="58" operator="notEqual">
      <formula>"A"</formula>
    </cfRule>
  </conditionalFormatting>
  <conditionalFormatting sqref="P2">
    <cfRule type="cellIs" dxfId="56" priority="57" operator="notEqual">
      <formula>"A"</formula>
    </cfRule>
  </conditionalFormatting>
  <conditionalFormatting sqref="Q2">
    <cfRule type="cellIs" dxfId="55" priority="56" operator="notEqual">
      <formula>"A"</formula>
    </cfRule>
  </conditionalFormatting>
  <conditionalFormatting sqref="R2">
    <cfRule type="cellIs" dxfId="54" priority="55" operator="notEqual">
      <formula>"A"</formula>
    </cfRule>
  </conditionalFormatting>
  <conditionalFormatting sqref="B3">
    <cfRule type="cellIs" dxfId="53" priority="54" operator="notEqual">
      <formula>"G"</formula>
    </cfRule>
  </conditionalFormatting>
  <conditionalFormatting sqref="C3">
    <cfRule type="cellIs" dxfId="52" priority="53" operator="notEqual">
      <formula>"L"</formula>
    </cfRule>
  </conditionalFormatting>
  <conditionalFormatting sqref="D3">
    <cfRule type="cellIs" dxfId="51" priority="52" operator="notEqual">
      <formula>"A"</formula>
    </cfRule>
  </conditionalFormatting>
  <conditionalFormatting sqref="E3">
    <cfRule type="cellIs" dxfId="50" priority="51" operator="notEqual">
      <formula>"Š"</formula>
    </cfRule>
  </conditionalFormatting>
  <conditionalFormatting sqref="F3">
    <cfRule type="cellIs" dxfId="49" priority="50" operator="notEqual">
      <formula>"E"</formula>
    </cfRule>
  </conditionalFormatting>
  <conditionalFormatting sqref="G3">
    <cfRule type="cellIs" dxfId="48" priority="49" operator="notEqual">
      <formula>"V"</formula>
    </cfRule>
  </conditionalFormatting>
  <conditionalFormatting sqref="H3">
    <cfRule type="cellIs" dxfId="47" priority="48" operator="notEqual">
      <formula>"A"</formula>
    </cfRule>
  </conditionalFormatting>
  <conditionalFormatting sqref="I3">
    <cfRule type="cellIs" dxfId="46" priority="47" operator="notEqual">
      <formula>"N"</formula>
    </cfRule>
  </conditionalFormatting>
  <conditionalFormatting sqref="J3">
    <cfRule type="cellIs" dxfId="45" priority="46" operator="notEqual">
      <formula>"J"</formula>
    </cfRule>
  </conditionalFormatting>
  <conditionalFormatting sqref="K3">
    <cfRule type="cellIs" dxfId="44" priority="45" operator="notEqual">
      <formula>"E"</formula>
    </cfRule>
  </conditionalFormatting>
  <conditionalFormatting sqref="L3">
    <cfRule type="cellIs" dxfId="43" priority="44" operator="notEqual">
      <formula>"A"</formula>
    </cfRule>
  </conditionalFormatting>
  <conditionalFormatting sqref="M3">
    <cfRule type="cellIs" dxfId="42" priority="43" operator="notEqual">
      <formula>"A"</formula>
    </cfRule>
  </conditionalFormatting>
  <conditionalFormatting sqref="N3">
    <cfRule type="cellIs" dxfId="41" priority="42" operator="notEqual">
      <formula>"A"</formula>
    </cfRule>
  </conditionalFormatting>
  <conditionalFormatting sqref="O3">
    <cfRule type="cellIs" dxfId="40" priority="41" operator="notEqual">
      <formula>"A"</formula>
    </cfRule>
  </conditionalFormatting>
  <conditionalFormatting sqref="P3">
    <cfRule type="cellIs" dxfId="39" priority="40" operator="notEqual">
      <formula>"A"</formula>
    </cfRule>
  </conditionalFormatting>
  <conditionalFormatting sqref="Q3">
    <cfRule type="cellIs" dxfId="38" priority="39" operator="notEqual">
      <formula>"A"</formula>
    </cfRule>
  </conditionalFormatting>
  <conditionalFormatting sqref="R3">
    <cfRule type="cellIs" dxfId="37" priority="38" operator="notEqual">
      <formula>"A"</formula>
    </cfRule>
  </conditionalFormatting>
  <conditionalFormatting sqref="A3">
    <cfRule type="cellIs" dxfId="36" priority="37" operator="notEqual">
      <formula>"O"</formula>
    </cfRule>
  </conditionalFormatting>
  <conditionalFormatting sqref="B4">
    <cfRule type="cellIs" dxfId="35" priority="36" operator="notEqual">
      <formula>"S"</formula>
    </cfRule>
  </conditionalFormatting>
  <conditionalFormatting sqref="C4">
    <cfRule type="cellIs" dxfId="34" priority="35" operator="notEqual">
      <formula>"K"</formula>
    </cfRule>
  </conditionalFormatting>
  <conditionalFormatting sqref="D4">
    <cfRule type="cellIs" dxfId="33" priority="34" operator="notEqual">
      <formula>"L"</formula>
    </cfRule>
  </conditionalFormatting>
  <conditionalFormatting sqref="E4">
    <cfRule type="cellIs" dxfId="32" priority="33" operator="notEqual">
      <formula>"A"</formula>
    </cfRule>
  </conditionalFormatting>
  <conditionalFormatting sqref="F4">
    <cfRule type="cellIs" dxfId="31" priority="32" operator="notEqual">
      <formula>"J"</formula>
    </cfRule>
  </conditionalFormatting>
  <conditionalFormatting sqref="G4">
    <cfRule type="cellIs" dxfId="30" priority="31" operator="notEqual">
      <formula>"E"</formula>
    </cfRule>
  </conditionalFormatting>
  <conditionalFormatting sqref="H4">
    <cfRule type="cellIs" dxfId="29" priority="30" operator="notEqual">
      <formula>"N"</formula>
    </cfRule>
  </conditionalFormatting>
  <conditionalFormatting sqref="I4">
    <cfRule type="cellIs" dxfId="28" priority="29" operator="notEqual">
      <formula>"O"</formula>
    </cfRule>
  </conditionalFormatting>
  <conditionalFormatting sqref="J4">
    <cfRule type="cellIs" dxfId="27" priority="28" operator="notEqual">
      <formula>"S"</formula>
    </cfRule>
  </conditionalFormatting>
  <conditionalFormatting sqref="K4">
    <cfRule type="cellIs" dxfId="26" priority="27" operator="notEqual">
      <formula>"T"</formula>
    </cfRule>
  </conditionalFormatting>
  <conditionalFormatting sqref="L4">
    <cfRule type="cellIs" dxfId="25" priority="26" operator="notEqual">
      <formula>"A"</formula>
    </cfRule>
  </conditionalFormatting>
  <conditionalFormatting sqref="M4">
    <cfRule type="cellIs" dxfId="24" priority="25" operator="notEqual">
      <formula>"A"</formula>
    </cfRule>
  </conditionalFormatting>
  <conditionalFormatting sqref="N4">
    <cfRule type="cellIs" dxfId="23" priority="24" operator="notEqual">
      <formula>"A"</formula>
    </cfRule>
  </conditionalFormatting>
  <conditionalFormatting sqref="O4">
    <cfRule type="cellIs" dxfId="22" priority="23" operator="notEqual">
      <formula>"A"</formula>
    </cfRule>
  </conditionalFormatting>
  <conditionalFormatting sqref="P4">
    <cfRule type="cellIs" dxfId="21" priority="22" operator="notEqual">
      <formula>"A"</formula>
    </cfRule>
  </conditionalFormatting>
  <conditionalFormatting sqref="Q4">
    <cfRule type="cellIs" dxfId="20" priority="21" operator="notEqual">
      <formula>"A"</formula>
    </cfRule>
  </conditionalFormatting>
  <conditionalFormatting sqref="R4">
    <cfRule type="cellIs" dxfId="19" priority="20" operator="notEqual">
      <formula>"A"</formula>
    </cfRule>
  </conditionalFormatting>
  <conditionalFormatting sqref="B5">
    <cfRule type="cellIs" dxfId="18" priority="19" operator="notEqual">
      <formula>"R"</formula>
    </cfRule>
  </conditionalFormatting>
  <conditionalFormatting sqref="C5">
    <cfRule type="cellIs" dxfId="17" priority="18" operator="notEqual">
      <formula>"O"</formula>
    </cfRule>
  </conditionalFormatting>
  <conditionalFormatting sqref="D5">
    <cfRule type="cellIs" dxfId="16" priority="17" operator="notEqual">
      <formula>"D"</formula>
    </cfRule>
  </conditionalFormatting>
  <conditionalFormatting sqref="E5">
    <cfRule type="cellIs" dxfId="15" priority="16" operator="notEqual">
      <formula>"A"</formula>
    </cfRule>
  </conditionalFormatting>
  <conditionalFormatting sqref="F5">
    <cfRule type="cellIs" dxfId="14" priority="15" operator="notEqual">
      <formula>"J"</formula>
    </cfRule>
  </conditionalFormatting>
  <conditionalFormatting sqref="G5">
    <cfRule type="cellIs" dxfId="13" priority="14" operator="notEqual">
      <formula>"N"</formula>
    </cfRule>
  </conditionalFormatting>
  <conditionalFormatting sqref="H5">
    <cfRule type="cellIs" dxfId="12" priority="13" operator="notEqual">
      <formula>"I"</formula>
    </cfRule>
  </conditionalFormatting>
  <conditionalFormatting sqref="I5">
    <cfRule type="cellIs" dxfId="11" priority="12" operator="notEqual">
      <formula>"R"</formula>
    </cfRule>
  </conditionalFormatting>
  <conditionalFormatting sqref="J5">
    <cfRule type="cellIs" dxfId="10" priority="11" operator="notEqual">
      <formula>"A"</formula>
    </cfRule>
  </conditionalFormatting>
  <conditionalFormatting sqref="K5">
    <cfRule type="cellIs" dxfId="9" priority="10" operator="notEqual">
      <formula>"Z"</formula>
    </cfRule>
  </conditionalFormatting>
  <conditionalFormatting sqref="L5">
    <cfRule type="cellIs" dxfId="8" priority="9" operator="notEqual">
      <formula>"G"</formula>
    </cfRule>
  </conditionalFormatting>
  <conditionalFormatting sqref="M5">
    <cfRule type="cellIs" dxfId="7" priority="8" operator="notEqual">
      <formula>"O"</formula>
    </cfRule>
  </conditionalFormatting>
  <conditionalFormatting sqref="N5">
    <cfRule type="cellIs" dxfId="6" priority="7" operator="notEqual">
      <formula>"V"</formula>
    </cfRule>
  </conditionalFormatting>
  <conditionalFormatting sqref="O5">
    <cfRule type="cellIs" dxfId="5" priority="6" operator="notEqual">
      <formula>"O"</formula>
    </cfRule>
  </conditionalFormatting>
  <conditionalFormatting sqref="P5">
    <cfRule type="cellIs" dxfId="4" priority="5" operator="notEqual">
      <formula>"R"</formula>
    </cfRule>
  </conditionalFormatting>
  <conditionalFormatting sqref="Q5">
    <cfRule type="cellIs" dxfId="3" priority="4" operator="notEqual">
      <formula>"I"</formula>
    </cfRule>
  </conditionalFormatting>
  <conditionalFormatting sqref="R5">
    <cfRule type="cellIs" dxfId="2" priority="3" operator="notEqual">
      <formula>"A"</formula>
    </cfRule>
  </conditionalFormatting>
  <conditionalFormatting sqref="A4">
    <cfRule type="cellIs" dxfId="1" priority="2" operator="notEqual">
      <formula>"U"</formula>
    </cfRule>
  </conditionalFormatting>
  <conditionalFormatting sqref="A5">
    <cfRule type="cellIs" dxfId="0" priority="1" operator="notEqual">
      <formula>"P"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17</vt:i4>
      </vt:variant>
    </vt:vector>
  </HeadingPairs>
  <TitlesOfParts>
    <vt:vector size="17" baseType="lpstr">
      <vt:lpstr>vprasanja odgovori-sestavljanje</vt:lpstr>
      <vt:lpstr>primer_vprašanj</vt:lpstr>
      <vt:lpstr>KRIŽANKA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križanka-resena</vt:lpstr>
      <vt:lpstr>križanka-za-reševanje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2016-04-03T22:37:02Z</dcterms:created>
  <dcterms:modified xsi:type="dcterms:W3CDTF">2018-10-03T20:31:09Z</dcterms:modified>
</cp:coreProperties>
</file>