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6BDC56E0-0870-4832-A0B8-30FB306A024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puzla-karavanke" sheetId="42" r:id="rId1"/>
    <sheet name="XXXX" sheetId="45" state="hidden" r:id="rId2"/>
    <sheet name="vzorec" sheetId="20" state="hidden" r:id="rId3"/>
    <sheet name="KRIŽANKA21" sheetId="25" state="hidden" r:id="rId4"/>
    <sheet name="3.del a" sheetId="8" state="hidden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42" l="1"/>
  <c r="S5" i="42"/>
  <c r="L26" i="42" l="1"/>
  <c r="A10" i="42" l="1"/>
  <c r="Q18" i="42"/>
  <c r="F30" i="42"/>
  <c r="S16" i="42"/>
  <c r="Q14" i="42"/>
  <c r="E47" i="42"/>
  <c r="L46" i="42"/>
  <c r="J46" i="42"/>
  <c r="H46" i="42"/>
  <c r="E42" i="42"/>
  <c r="E40" i="42"/>
  <c r="P42" i="42"/>
  <c r="P38" i="42"/>
  <c r="L38" i="42"/>
  <c r="L35" i="42"/>
  <c r="P35" i="42"/>
  <c r="U36" i="42"/>
  <c r="U32" i="42"/>
  <c r="N32" i="42"/>
  <c r="L32" i="42"/>
  <c r="F34" i="42"/>
  <c r="F26" i="42"/>
  <c r="Y28" i="42"/>
  <c r="AA27" i="42"/>
  <c r="Y24" i="42"/>
  <c r="N23" i="42"/>
  <c r="F23" i="42"/>
  <c r="AM21" i="42"/>
  <c r="AB21" i="42"/>
  <c r="N21" i="42"/>
  <c r="L16" i="42"/>
  <c r="I13" i="42"/>
  <c r="R46" i="42"/>
  <c r="P46" i="42"/>
  <c r="F46" i="42"/>
  <c r="T42" i="42"/>
  <c r="P40" i="42"/>
  <c r="P31" i="42"/>
  <c r="Q32" i="42"/>
  <c r="U29" i="42"/>
  <c r="W30" i="42"/>
  <c r="W28" i="42"/>
  <c r="AA29" i="42"/>
  <c r="AC29" i="42"/>
  <c r="AO21" i="42"/>
  <c r="L23" i="42"/>
  <c r="I23" i="42"/>
  <c r="L18" i="42"/>
  <c r="S18" i="42"/>
  <c r="S14" i="42"/>
  <c r="S11" i="42"/>
  <c r="K10" i="42"/>
  <c r="AI21" i="42"/>
  <c r="M45" i="42"/>
  <c r="M43" i="42"/>
  <c r="N42" i="42"/>
  <c r="R42" i="42"/>
  <c r="U41" i="42"/>
  <c r="U34" i="42"/>
  <c r="Y33" i="42"/>
  <c r="U25" i="42"/>
  <c r="Y26" i="42"/>
  <c r="I25" i="42"/>
  <c r="N20" i="42"/>
  <c r="Q20" i="42"/>
  <c r="S20" i="42"/>
  <c r="AA14" i="42"/>
  <c r="W14" i="42"/>
  <c r="M10" i="42"/>
  <c r="L13" i="42"/>
  <c r="I18" i="42"/>
  <c r="B10" i="42"/>
  <c r="D10" i="42"/>
  <c r="F10" i="42"/>
  <c r="S8" i="42"/>
  <c r="N26" i="42"/>
  <c r="P29" i="42"/>
  <c r="S29" i="42"/>
  <c r="X29" i="42"/>
  <c r="Y30" i="42"/>
  <c r="U38" i="42"/>
  <c r="P33" i="42"/>
  <c r="E38" i="42"/>
  <c r="F32" i="42"/>
  <c r="F28" i="42"/>
  <c r="D27" i="42"/>
  <c r="D25" i="42"/>
  <c r="D23" i="42"/>
  <c r="L20" i="42"/>
  <c r="I20" i="42"/>
  <c r="I15" i="42"/>
  <c r="AA23" i="42"/>
  <c r="M42" i="42"/>
  <c r="E36" i="42"/>
  <c r="W25" i="42"/>
  <c r="U24" i="42"/>
  <c r="D22" i="42"/>
  <c r="F22" i="42"/>
  <c r="Y20" i="42"/>
  <c r="N19" i="42"/>
  <c r="Q17" i="42"/>
  <c r="L12" i="42"/>
  <c r="I9" i="42"/>
  <c r="K32" i="42"/>
  <c r="N29" i="42"/>
  <c r="C23" i="42"/>
  <c r="X21" i="42"/>
  <c r="G20" i="42"/>
  <c r="P14" i="42"/>
  <c r="W7" i="25"/>
  <c r="S7" i="25"/>
  <c r="N7" i="25"/>
  <c r="M7" i="25"/>
  <c r="H7" i="25"/>
  <c r="G7" i="25"/>
  <c r="E7" i="25"/>
  <c r="A7" i="25"/>
  <c r="K6" i="25"/>
  <c r="J6" i="25"/>
  <c r="G6" i="25"/>
  <c r="G2" i="25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  <author>Janez Černilec</author>
  </authors>
  <commentList>
    <comment ref="S5" authorId="0" shapeId="0" xr:uid="{F31B9581-AF76-4DD3-8FF0-238F3018CD18}">
      <text>
        <r>
          <rPr>
            <b/>
            <sz val="9"/>
            <color indexed="81"/>
            <rFont val="Segoe UI"/>
            <family val="2"/>
            <charset val="238"/>
          </rPr>
          <t>1.Kamor spada pohodništvo kot vrsta turizma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9" authorId="0" shapeId="0" xr:uid="{94AB7D52-035B-44A4-A0A5-FDEFA541A427}">
      <text>
        <r>
          <rPr>
            <b/>
            <sz val="9"/>
            <color indexed="81"/>
            <rFont val="Segoe UI"/>
            <family val="2"/>
            <charset val="238"/>
          </rPr>
          <t>2.Kar sestavlja (pokriva) največji del površja Karavank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73A352AB-AD56-4C9C-A5A5-C9CB6CA3DE4C}">
      <text>
        <r>
          <rPr>
            <b/>
            <sz val="9"/>
            <color indexed="81"/>
            <rFont val="Segoe UI"/>
            <family val="2"/>
            <charset val="238"/>
          </rPr>
          <t>3. 3. stvar, ki jo najdemo na severni strani Karavank</t>
        </r>
      </text>
    </comment>
    <comment ref="AS11" authorId="0" shapeId="0" xr:uid="{C501AAD5-1A4F-4E1A-96AE-C2856812E08B}">
      <text>
        <r>
          <rPr>
            <b/>
            <sz val="9"/>
            <color indexed="81"/>
            <rFont val="Segoe UI"/>
            <family val="2"/>
            <charset val="238"/>
          </rPr>
          <t>7. eden izmed izdelkov za zero waste življenje</t>
        </r>
      </text>
    </comment>
    <comment ref="L12" authorId="0" shapeId="0" xr:uid="{B83CB812-C76A-4F6A-A06F-B01EEF9DDA5C}">
      <text>
        <r>
          <rPr>
            <b/>
            <sz val="9"/>
            <color indexed="81"/>
            <rFont val="Segoe UI"/>
            <family val="2"/>
            <charset val="238"/>
          </rPr>
          <t>4.2. vzrok za razgibanost površja Karavank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14" authorId="0" shapeId="0" xr:uid="{DCF0192E-01C6-480E-9256-09E33489CCB2}">
      <text>
        <r>
          <rPr>
            <b/>
            <sz val="9"/>
            <color indexed="81"/>
            <rFont val="Segoe UI"/>
            <family val="2"/>
            <charset val="238"/>
          </rPr>
          <t>5. Naziv gorovja v Sloveniji, ki ima najbolj strmo pokrajino</t>
        </r>
      </text>
    </comment>
    <comment ref="Q17" authorId="0" shapeId="0" xr:uid="{443D0673-B7E5-4EAF-8DE6-D7ED1DA3C9A4}">
      <text>
        <r>
          <rPr>
            <b/>
            <sz val="9"/>
            <color indexed="81"/>
            <rFont val="Segoe UI"/>
            <family val="2"/>
            <charset val="238"/>
          </rPr>
          <t>6 3. stvar, ki je posledica dogajanja v preteklosti v Karavankah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19" authorId="0" shapeId="0" xr:uid="{EF3A7FF4-8109-4879-83A4-935A105477FC}">
      <text>
        <r>
          <rPr>
            <b/>
            <sz val="9"/>
            <color indexed="81"/>
            <rFont val="Segoe UI"/>
            <family val="2"/>
            <charset val="238"/>
          </rPr>
          <t>7 1. vzrok za razgibanost površja Karavank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Y20" authorId="0" shapeId="0" xr:uid="{5D4BC9B1-F352-4F3C-9F9C-3632B8EEB21C}">
      <text>
        <r>
          <rPr>
            <b/>
            <sz val="9"/>
            <color indexed="81"/>
            <rFont val="Segoe UI"/>
            <family val="2"/>
            <charset val="238"/>
          </rPr>
          <t>9.3. vzrok za razgibanosti površja Karavank</t>
        </r>
      </text>
    </comment>
    <comment ref="X21" authorId="0" shapeId="0" xr:uid="{CBF197A7-8EAB-4604-8546-A04BE2447844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D22" authorId="0" shapeId="0" xr:uid="{F3EA157C-1B48-4889-9907-F058FA6FB3D7}">
      <text>
        <r>
          <rPr>
            <b/>
            <sz val="9"/>
            <color indexed="81"/>
            <rFont val="Segoe UI"/>
            <family val="2"/>
            <charset val="238"/>
          </rPr>
          <t>11. Naziv za 2. gorovje v Sloveniji, ki ima najbolj strmo pokrajino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22" authorId="0" shapeId="0" xr:uid="{B003FCA4-4C15-4D0A-A552-A5354213837D}">
      <text>
        <r>
          <rPr>
            <b/>
            <sz val="9"/>
            <color indexed="81"/>
            <rFont val="Segoe UI"/>
            <family val="2"/>
            <charset val="238"/>
          </rPr>
          <t>12. 2. lastnost glede izgleda Karavank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3" authorId="0" shapeId="0" xr:uid="{10701022-05F7-4637-82CD-71D9415144E0}">
      <text>
        <r>
          <rPr>
            <b/>
            <sz val="9"/>
            <color indexed="81"/>
            <rFont val="Segoe UI"/>
            <family val="2"/>
            <charset val="238"/>
          </rPr>
          <t>13. 1. izhodišče za obisk vrhov v Karavankah v okolici Jesenic</t>
        </r>
      </text>
    </comment>
    <comment ref="AA23" authorId="0" shapeId="0" xr:uid="{2778F309-8117-4555-9EAA-93975521E8DC}">
      <text>
        <r>
          <rPr>
            <b/>
            <sz val="9"/>
            <color indexed="81"/>
            <rFont val="Segoe UI"/>
            <family val="2"/>
            <charset val="238"/>
          </rPr>
          <t>14.  2. stvar, ki je posledica dogajanja v Karavankah v njeni preteklosti</t>
        </r>
      </text>
    </comment>
    <comment ref="U24" authorId="0" shapeId="0" xr:uid="{318E2695-68EF-43DD-B375-E97EA8F5BE9C}">
      <text>
        <r>
          <rPr>
            <b/>
            <sz val="9"/>
            <color indexed="81"/>
            <rFont val="Segoe UI"/>
            <family val="2"/>
            <charset val="238"/>
          </rPr>
          <t>15. 4. vzrok za razgibanost površja Karavank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W25" authorId="0" shapeId="0" xr:uid="{A8FA737A-48D5-419E-86B8-29595705D36C}">
      <text>
        <r>
          <rPr>
            <b/>
            <sz val="9"/>
            <color indexed="81"/>
            <rFont val="Segoe UI"/>
            <family val="2"/>
            <charset val="238"/>
          </rPr>
          <t>16 1. stvar, ki je posledica dogajanja v preteklosti v Karavankah</t>
        </r>
      </text>
    </comment>
    <comment ref="L26" authorId="0" shapeId="0" xr:uid="{9BA85481-66FE-4084-B116-959C9A41612C}">
      <text>
        <r>
          <rPr>
            <b/>
            <sz val="9"/>
            <color indexed="81"/>
            <rFont val="Segoe UI"/>
            <family val="2"/>
            <charset val="238"/>
          </rPr>
          <t>17. Lastnost številnih vrhov v Karavankah</t>
        </r>
      </text>
    </comment>
    <comment ref="P27" authorId="0" shapeId="0" xr:uid="{1D499918-CBA9-484B-845F-E76C43C8782E}">
      <text>
        <r>
          <rPr>
            <b/>
            <sz val="9"/>
            <color indexed="81"/>
            <rFont val="Segoe UI"/>
            <family val="2"/>
            <charset val="238"/>
          </rPr>
          <t>18.  2. izhodišče za obisk vrhov v Karavankah v okolici Jesenic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29" authorId="0" shapeId="0" xr:uid="{D59EBC45-41B7-48AD-975A-40DEB175FA01}">
      <text>
        <r>
          <rPr>
            <b/>
            <sz val="9"/>
            <color indexed="81"/>
            <rFont val="Segoe UI"/>
            <family val="2"/>
            <charset val="238"/>
          </rPr>
          <t xml:space="preserve">19. kar pomeni keltska beseda "karawanka"
</t>
        </r>
      </text>
    </comment>
    <comment ref="K32" authorId="1" shapeId="0" xr:uid="{D9789743-E972-4DED-AC93-89213F7D6946}">
      <text>
        <r>
          <rPr>
            <b/>
            <sz val="9"/>
            <color indexed="81"/>
            <rFont val="Segoe UI"/>
            <family val="2"/>
            <charset val="238"/>
          </rPr>
          <t>20. Kar omogočajo lahko dostopni vrhovi v Karavankah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6" authorId="0" shapeId="0" xr:uid="{0A765D20-7114-4E08-B1ED-277A96454973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M42" authorId="0" shapeId="0" xr:uid="{10FEF9E6-5FA2-4121-8EB5-8B9E3ADE80C8}">
      <text>
        <r>
          <rPr>
            <b/>
            <sz val="9"/>
            <color indexed="81"/>
            <rFont val="Segoe UI"/>
            <family val="2"/>
            <charset val="238"/>
          </rPr>
          <t>22. Stran neba, kjer se raztezajo Karavanke glede na Jesenice (navpično) / 22. Tretja stvar, ki jo najdemo na severni strani Karavank (vodoravno)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<sst xmlns="http://schemas.openxmlformats.org/spreadsheetml/2006/main" count="354" uniqueCount="135">
  <si>
    <t>PUZLA: KARAVANKE</t>
  </si>
  <si>
    <t>2. naloga: Z miško se postavite na rdeči trikotnik v zgornjem desnem kotu. Preberite vprašanje. Zapišite manjkajoče črke.</t>
  </si>
  <si>
    <t>Z</t>
  </si>
  <si>
    <t>T</t>
  </si>
  <si>
    <t>L</t>
  </si>
  <si>
    <t>P</t>
  </si>
  <si>
    <t>A</t>
  </si>
  <si>
    <t>N</t>
  </si>
  <si>
    <t>R</t>
  </si>
  <si>
    <t>Š</t>
  </si>
  <si>
    <t>K</t>
  </si>
  <si>
    <t>J</t>
  </si>
  <si>
    <t>S</t>
  </si>
  <si>
    <t>D</t>
  </si>
  <si>
    <t>M</t>
  </si>
  <si>
    <t>E</t>
  </si>
  <si>
    <t>Č</t>
  </si>
  <si>
    <t>V</t>
  </si>
  <si>
    <t>18P</t>
  </si>
  <si>
    <t>H</t>
  </si>
  <si>
    <t>G</t>
  </si>
  <si>
    <t>B</t>
  </si>
  <si>
    <t>C</t>
  </si>
  <si>
    <t>Ž</t>
  </si>
  <si>
    <t>1. naloga: Prebrite spodnja vprašanja! Odgovorite na njih. Rešitev zapišite v zadnji stolpec.</t>
  </si>
  <si>
    <t>Npr. S katero prvo črko se prične mesto v vzhodni Sloveniji, ki je nosilo rimsko ime Petovia? Odgovor je Ptuj. Vi zapišite v zadnji stolpec 1P.</t>
  </si>
  <si>
    <t>S katero prvo črko se prične barva, katere je tudi trava?</t>
  </si>
  <si>
    <t>3X</t>
  </si>
  <si>
    <t>S katero prvo črko se prične prostor sredi gozda, kjer ni dreves?</t>
  </si>
  <si>
    <t>5X</t>
  </si>
  <si>
    <t>S katero prvo črko se začne reka, ki izvira v Zelencih pri Kranjski Gori in se izliva v Donavo?</t>
  </si>
  <si>
    <t>8X</t>
  </si>
  <si>
    <t>S katero prvo črko se prične prostor pred hišo, kjer imamo zasajena sadna drevesa?</t>
  </si>
  <si>
    <t>10X</t>
  </si>
  <si>
    <t>S katero prvo črko se prične nekdanji turški vojak, katerega so kot otroka prisilno vzeli družinam, npr. iz Bosne?</t>
  </si>
  <si>
    <t>13X</t>
  </si>
  <si>
    <t>S katero prvo črko se prične nočna ptica, ki skovika?</t>
  </si>
  <si>
    <t>19X</t>
  </si>
  <si>
    <t>S katero prvo črko se prične država v vzhodni Evropi, ki ima rdečo, belo zastavo?</t>
  </si>
  <si>
    <t>20X</t>
  </si>
  <si>
    <t>S katero prvo črko se prične glavno mesto Gorenjske?</t>
  </si>
  <si>
    <t>2X</t>
  </si>
  <si>
    <t>S katero prvo črko se prične osrednje mesto v Zasavju, kjer so nekoč imeli rudnike premoga?</t>
  </si>
  <si>
    <t>4X</t>
  </si>
  <si>
    <t>S katero prvo črko se prične stvar iz gume, s katero lahko odstranimo napisano besedilo?</t>
  </si>
  <si>
    <t>6X</t>
  </si>
  <si>
    <t>S katero prvo črko se prične mogočna stavba v srednjem veku, kjer so prebivali graščaki?</t>
  </si>
  <si>
    <t>7X</t>
  </si>
  <si>
    <t>S katero prvo črko se prične naprava, s katero lahko zaznamo letala, merimo hitrost avtomobilov ...?</t>
  </si>
  <si>
    <t>9X</t>
  </si>
  <si>
    <t>S katero prvo črko se prične domača in divja žival, ki ima kopita in jo je mogoče jahati; uporabljati za razna dela?</t>
  </si>
  <si>
    <t>11X</t>
  </si>
  <si>
    <t>S katero prvo črko se prične velik naseljen kraj, v katerem imajo trge, veliko trgovin?</t>
  </si>
  <si>
    <t>12X</t>
  </si>
  <si>
    <t>S katero prvo črko se prične hrana, ki je narejena iz mesa, maščob, začimb; uporablja se pri pripravi sendvičev?</t>
  </si>
  <si>
    <t>14X</t>
  </si>
  <si>
    <t>S katero prvo črko se prične reka, ki izvira pri Vrhniki, teče skozi Ljubljano in tam na obrobju izliva v Savo?</t>
  </si>
  <si>
    <t>15X</t>
  </si>
  <si>
    <t>S katero prvo črko se prične polotok v severnem Jadranu z mesti kot so Poreč, Rovinj, Medulin ...?</t>
  </si>
  <si>
    <t>16X</t>
  </si>
  <si>
    <t>S katero prvo črko se prične glavno mesto Slovenije?</t>
  </si>
  <si>
    <t>17X</t>
  </si>
  <si>
    <t>S katero prvo črko se prične človek, ki vsak dan uživa alkohol?</t>
  </si>
  <si>
    <t>18X</t>
  </si>
  <si>
    <t>S katero prvo črko se prične veliko mesto v podravski regiji v bližini Pohorja?</t>
  </si>
  <si>
    <t>21X</t>
  </si>
  <si>
    <t>S katero prvo črko se prične gospodarska prireditev, na kateri se predstavljajo izdelki, storitve; imamo vstopnino?</t>
  </si>
  <si>
    <t>22X</t>
  </si>
  <si>
    <t>S katero prvo črko se prične osmi mesec v letu?</t>
  </si>
  <si>
    <t>X</t>
  </si>
  <si>
    <t xml:space="preserve">S  katero prvo črko se prične celina, na kateri je tudi država Avstrija?  </t>
  </si>
  <si>
    <t>S  katero prvo črko se pričnejo ribja jajčeca?</t>
  </si>
  <si>
    <t xml:space="preserve">S  katero prvo črko se prične notranje pohištvo, v katerega se lahko shranjuje obleka? </t>
  </si>
  <si>
    <t>S  katero prvo črko se prične dokument, ki nam pove, kdaj in kje so šolske ure?</t>
  </si>
  <si>
    <t>3Z</t>
  </si>
  <si>
    <t>5J</t>
  </si>
  <si>
    <t>8S</t>
  </si>
  <si>
    <t>10V</t>
  </si>
  <si>
    <t>13J</t>
  </si>
  <si>
    <t>19S</t>
  </si>
  <si>
    <t>20P</t>
  </si>
  <si>
    <t>1I</t>
  </si>
  <si>
    <t>2K</t>
  </si>
  <si>
    <t>4T</t>
  </si>
  <si>
    <t>6R</t>
  </si>
  <si>
    <t>7G</t>
  </si>
  <si>
    <t>9R</t>
  </si>
  <si>
    <t>11K</t>
  </si>
  <si>
    <t>12M</t>
  </si>
  <si>
    <t>14S</t>
  </si>
  <si>
    <t>15L</t>
  </si>
  <si>
    <t>16I</t>
  </si>
  <si>
    <t>17L</t>
  </si>
  <si>
    <t>21M</t>
  </si>
  <si>
    <t>22S</t>
  </si>
  <si>
    <t>I</t>
  </si>
  <si>
    <t>O</t>
  </si>
  <si>
    <t>U</t>
  </si>
  <si>
    <t>KRIŽANKA: UPRAVLJANJE PODJETJA (2. del)</t>
  </si>
  <si>
    <t>11</t>
  </si>
  <si>
    <t>13</t>
  </si>
  <si>
    <t>10</t>
  </si>
  <si>
    <t>17</t>
  </si>
  <si>
    <t>16</t>
  </si>
  <si>
    <t>15</t>
  </si>
  <si>
    <t>12</t>
  </si>
  <si>
    <t>14</t>
  </si>
  <si>
    <t>18</t>
  </si>
  <si>
    <t xml:space="preserve">Ime in priimek, razred: </t>
  </si>
  <si>
    <t>KRIŽANKA: PRODAJA (3. del)</t>
  </si>
  <si>
    <t xml:space="preserve"> </t>
  </si>
  <si>
    <t>19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</si>
  <si>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</si>
  <si>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</si>
  <si>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</si>
  <si>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</si>
  <si>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</si>
  <si>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</si>
  <si>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</si>
  <si>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</si>
  <si>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</si>
  <si>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</si>
  <si>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</si>
  <si>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</si>
  <si>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</si>
  <si>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</si>
  <si>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</si>
  <si>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</si>
  <si>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</si>
  <si>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</si>
  <si>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</si>
  <si>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naziv za dobavnico, ki jo obdrži kupec</t>
  </si>
  <si>
    <t>22V</t>
  </si>
  <si>
    <t>S katero prvo črko se prične slovensko mesto, kjer so nekoč pridobivali živo srebro?</t>
  </si>
  <si>
    <t>S katero prvo črko se prične konj, ki je črne barve?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</si>
</sst>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0" xfId="0" applyFont="1" applyFill="1"/>
    <xf numFmtId="49" fontId="0" fillId="0" borderId="0" xfId="0" applyNumberFormat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3" borderId="1" xfId="0" applyFill="1" applyBorder="1"/>
    <xf numFmtId="0" fontId="1" fillId="9" borderId="0" xfId="0" applyFont="1" applyFill="1"/>
    <xf numFmtId="0" fontId="4" fillId="10" borderId="0" xfId="0" applyFont="1" applyFill="1"/>
    <xf numFmtId="0" fontId="1" fillId="11" borderId="0" xfId="0" applyFont="1" applyFill="1"/>
    <xf numFmtId="0" fontId="0" fillId="4" borderId="1" xfId="0" applyFill="1" applyBorder="1"/>
    <xf numFmtId="0" fontId="1" fillId="12" borderId="0" xfId="0" applyFont="1" applyFill="1"/>
    <xf numFmtId="0" fontId="3" fillId="10" borderId="2" xfId="0" applyFont="1" applyFill="1" applyBorder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1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1" xfId="0" applyFont="1" applyBorder="1"/>
    <xf numFmtId="0" fontId="0" fillId="0" borderId="12" xfId="0" applyBorder="1"/>
    <xf numFmtId="0" fontId="6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6" borderId="1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15" borderId="9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0" fontId="21" fillId="19" borderId="0" xfId="0" applyFont="1" applyFill="1"/>
    <xf numFmtId="0" fontId="18" fillId="3" borderId="9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15" borderId="9" xfId="0" applyFont="1" applyFill="1" applyBorder="1" applyAlignment="1">
      <alignment vertical="center"/>
    </xf>
    <xf numFmtId="0" fontId="18" fillId="16" borderId="9" xfId="0" applyFont="1" applyFill="1" applyBorder="1" applyAlignment="1">
      <alignment vertical="center"/>
    </xf>
    <xf numFmtId="0" fontId="18" fillId="18" borderId="9" xfId="0" applyFont="1" applyFill="1" applyBorder="1" applyAlignment="1">
      <alignment vertical="center"/>
    </xf>
    <xf numFmtId="0" fontId="19" fillId="17" borderId="9" xfId="0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1" fillId="20" borderId="0" xfId="0" applyFont="1" applyFill="1" applyAlignment="1"/>
    <xf numFmtId="0" fontId="0" fillId="0" borderId="0" xfId="0" applyAlignment="1"/>
    <xf numFmtId="0" fontId="21" fillId="19" borderId="0" xfId="0" applyFont="1" applyFill="1" applyAlignment="1"/>
    <xf numFmtId="0" fontId="22" fillId="22" borderId="0" xfId="0" applyFont="1" applyFill="1" applyAlignment="1">
      <alignment vertical="center"/>
    </xf>
    <xf numFmtId="0" fontId="23" fillId="2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8" fillId="9" borderId="9" xfId="0" applyFont="1" applyFill="1" applyBorder="1" applyAlignment="1">
      <alignment vertic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  <xf numFmtId="0" fontId="0" fillId="3" borderId="1" xfId="0" applyFill="1" applyBorder="1" applyAlignment="1">
      <alignment horizontal="center"/>
    </xf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8000"/>
      <color rgb="FFFF99FF"/>
      <color rgb="FFFF66FF"/>
      <color rgb="FF009900"/>
      <color rgb="FF00FF00"/>
      <color rgb="FF99CCFF"/>
      <color rgb="FFD9F1FF"/>
      <color rgb="FFFFFF00"/>
      <color rgb="FF00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A6E0-04C0-4DC2-AFE6-4DFD4BF9D43F}">
  <dimension ref="A1:BN117"/>
  <sheetViews>
    <sheetView showGridLines="0" tabSelected="1" topLeftCell="A25" zoomScale="80" zoomScaleNormal="80" workbookViewId="0">
      <selection activeCell="E46" sqref="E46"/>
    </sheetView>
  </sheetViews>
  <sheetFormatPr defaultColWidth="8.85546875" defaultRowHeight="15" x14ac:dyDescent="0.25"/>
  <cols>
    <col min="1" max="26" width="3.7109375" customWidth="1"/>
    <col min="27" max="27" width="5" customWidth="1"/>
    <col min="28" max="30" width="3.7109375" customWidth="1"/>
    <col min="31" max="31" width="5.85546875" customWidth="1"/>
    <col min="32" max="32" width="5.42578125" customWidth="1"/>
    <col min="33" max="33" width="3.7109375" customWidth="1"/>
    <col min="34" max="34" width="6.140625" customWidth="1"/>
    <col min="35" max="35" width="5.7109375" customWidth="1"/>
    <col min="36" max="100" width="3.7109375" customWidth="1"/>
  </cols>
  <sheetData>
    <row r="1" spans="1:63" ht="18" customHeigh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19"/>
      <c r="M1" s="119"/>
      <c r="N1" s="119"/>
      <c r="O1" s="119"/>
      <c r="P1" s="119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ht="18" customHeight="1" x14ac:dyDescent="0.25"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ht="18" customHeight="1" x14ac:dyDescent="0.3">
      <c r="A3" s="116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ht="18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ht="18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72" t="str">
        <f>IF(AH60=XXXX!A9,"1I","1X")</f>
        <v>1I</v>
      </c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8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ht="18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72" t="s">
        <v>2</v>
      </c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3"/>
      <c r="AS6" s="8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ht="18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8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3"/>
      <c r="AS7" s="8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ht="18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72" t="str">
        <f>IF(AH76=XXXX!A25,"E","X")</f>
        <v>X</v>
      </c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3"/>
      <c r="AS8" s="8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ht="18" customHeight="1" x14ac:dyDescent="0.25">
      <c r="A9" s="82"/>
      <c r="B9" s="82"/>
      <c r="C9" s="82"/>
      <c r="D9" s="82"/>
      <c r="E9" s="82"/>
      <c r="F9" s="82"/>
      <c r="G9" s="82"/>
      <c r="H9" s="82"/>
      <c r="I9" s="72" t="str">
        <f>IF(AH61=XXXX!A10,"2K","2X")</f>
        <v>2X</v>
      </c>
      <c r="J9" s="82"/>
      <c r="K9" s="82"/>
      <c r="L9" s="82"/>
      <c r="M9" s="82"/>
      <c r="N9" s="82"/>
      <c r="O9" s="82"/>
      <c r="P9" s="82"/>
      <c r="Q9" s="82"/>
      <c r="R9" s="82"/>
      <c r="S9" s="72" t="s">
        <v>3</v>
      </c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3"/>
      <c r="AS9" s="8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ht="18" customHeight="1" x14ac:dyDescent="0.25">
      <c r="A10" s="72" t="str">
        <f>IF(AH52=XXXX!A2,"3Z","3X")</f>
        <v>3X</v>
      </c>
      <c r="B10" s="72" t="str">
        <f>IF(AH76=XXXX!A25,"E","X")</f>
        <v>X</v>
      </c>
      <c r="C10" s="72" t="s">
        <v>4</v>
      </c>
      <c r="D10" s="72" t="str">
        <f>IF(AH76=XXXX!A25,"E","X")</f>
        <v>X</v>
      </c>
      <c r="E10" s="88"/>
      <c r="F10" s="84" t="str">
        <f>IF(AH76=XXXX!A25,"E","X")</f>
        <v>X</v>
      </c>
      <c r="G10" s="72" t="s">
        <v>5</v>
      </c>
      <c r="H10" s="72" t="s">
        <v>4</v>
      </c>
      <c r="I10" s="72" t="s">
        <v>6</v>
      </c>
      <c r="J10" s="72" t="s">
        <v>7</v>
      </c>
      <c r="K10" s="72" t="str">
        <f>IF(AH77=XXXX!A26,"I","X")</f>
        <v>X</v>
      </c>
      <c r="L10" s="72" t="s">
        <v>7</v>
      </c>
      <c r="M10" s="72" t="str">
        <f>IF(AH76=XXXX!A25,"E","X")</f>
        <v>X</v>
      </c>
      <c r="N10" s="82"/>
      <c r="O10" s="82"/>
      <c r="P10" s="82"/>
      <c r="Q10" s="82"/>
      <c r="R10" s="82"/>
      <c r="S10" s="72" t="s">
        <v>7</v>
      </c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3"/>
      <c r="AS10" s="8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ht="18" customHeight="1" x14ac:dyDescent="0.25">
      <c r="A11" s="82"/>
      <c r="B11" s="82"/>
      <c r="C11" s="82"/>
      <c r="D11" s="82"/>
      <c r="E11" s="82"/>
      <c r="F11" s="82"/>
      <c r="G11" s="82"/>
      <c r="H11" s="82"/>
      <c r="I11" s="72" t="s">
        <v>8</v>
      </c>
      <c r="J11" s="82"/>
      <c r="K11" s="82"/>
      <c r="L11" s="82"/>
      <c r="M11" s="82"/>
      <c r="N11" s="82"/>
      <c r="O11" s="82"/>
      <c r="P11" s="82"/>
      <c r="Q11" s="82"/>
      <c r="R11" s="82"/>
      <c r="S11" s="72" t="str">
        <f>IF(AH77=XXXX!A26,"I","X")</f>
        <v>X</v>
      </c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3"/>
      <c r="AS11" s="8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ht="18" customHeight="1" x14ac:dyDescent="0.25">
      <c r="A12" s="82"/>
      <c r="B12" s="82"/>
      <c r="C12" s="82"/>
      <c r="D12" s="82"/>
      <c r="E12" s="82"/>
      <c r="F12" s="82"/>
      <c r="G12" s="82"/>
      <c r="H12" s="82"/>
      <c r="I12" s="88"/>
      <c r="J12" s="82"/>
      <c r="K12" s="82"/>
      <c r="L12" s="72" t="str">
        <f>IF(AH62=XXXX!A11,"4T","4X")</f>
        <v>4X</v>
      </c>
      <c r="M12" s="82"/>
      <c r="N12" s="82"/>
      <c r="O12" s="82"/>
      <c r="P12" s="82"/>
      <c r="Q12" s="82"/>
      <c r="R12" s="82"/>
      <c r="S12" s="72" t="s">
        <v>9</v>
      </c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3"/>
      <c r="AS12" s="8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ht="18" customHeight="1" x14ac:dyDescent="0.25">
      <c r="A13" s="82"/>
      <c r="B13" s="82"/>
      <c r="C13" s="82"/>
      <c r="D13" s="82"/>
      <c r="E13" s="82"/>
      <c r="F13" s="82"/>
      <c r="G13" s="82"/>
      <c r="H13" s="82"/>
      <c r="I13" s="72" t="str">
        <f>IF(AH79=XXXX!A28,"O","X")</f>
        <v>X</v>
      </c>
      <c r="J13" s="82"/>
      <c r="K13" s="82"/>
      <c r="L13" s="72" t="str">
        <f>IF(AH76=XXXX!A25,"E","X")</f>
        <v>X</v>
      </c>
      <c r="M13" s="82"/>
      <c r="N13" s="82"/>
      <c r="O13" s="82"/>
      <c r="P13" s="82"/>
      <c r="Q13" s="82"/>
      <c r="R13" s="82"/>
      <c r="S13" s="72" t="s">
        <v>10</v>
      </c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3"/>
      <c r="AS13" s="8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ht="18" customHeight="1" x14ac:dyDescent="0.25">
      <c r="A14" s="82"/>
      <c r="B14" s="82"/>
      <c r="C14" s="82"/>
      <c r="D14" s="82"/>
      <c r="E14" s="82"/>
      <c r="F14" s="82"/>
      <c r="G14" s="82"/>
      <c r="H14" s="82"/>
      <c r="I14" s="72" t="s">
        <v>7</v>
      </c>
      <c r="J14" s="82"/>
      <c r="K14" s="82"/>
      <c r="L14" s="72" t="s">
        <v>10</v>
      </c>
      <c r="M14" s="82"/>
      <c r="N14" s="82"/>
      <c r="O14" s="82"/>
      <c r="P14" s="72" t="str">
        <f>IF(AH53=XXXX!A3,"5J","5X")</f>
        <v>5X</v>
      </c>
      <c r="Q14" s="72" t="str">
        <f>IF(AH79=XXXX!A28,"U","X")</f>
        <v>X</v>
      </c>
      <c r="R14" s="72" t="s">
        <v>4</v>
      </c>
      <c r="S14" s="72" t="str">
        <f>IF(AH77=XXXX!A26,"I","X")</f>
        <v>X</v>
      </c>
      <c r="T14" s="72" t="s">
        <v>11</v>
      </c>
      <c r="U14" s="72" t="s">
        <v>12</v>
      </c>
      <c r="V14" s="88"/>
      <c r="W14" s="84" t="str">
        <f>IF(AH76=XXXX!A25,"E","X")</f>
        <v>X</v>
      </c>
      <c r="X14" s="72" t="s">
        <v>6</v>
      </c>
      <c r="Y14" s="72" t="s">
        <v>4</v>
      </c>
      <c r="Z14" s="72" t="s">
        <v>5</v>
      </c>
      <c r="AA14" s="72" t="str">
        <f>IF(AH76=XXXX!A25,"E","X")</f>
        <v>X</v>
      </c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3"/>
      <c r="AS14" s="8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ht="18" customHeight="1" x14ac:dyDescent="0.25">
      <c r="A15" s="82"/>
      <c r="B15" s="82"/>
      <c r="C15" s="82"/>
      <c r="D15" s="82"/>
      <c r="E15" s="82"/>
      <c r="F15" s="82"/>
      <c r="G15" s="82"/>
      <c r="H15" s="82"/>
      <c r="I15" s="72" t="str">
        <f>IF(AH75=XXXX!A24,"A","X")</f>
        <v>X</v>
      </c>
      <c r="J15" s="82"/>
      <c r="K15" s="82"/>
      <c r="L15" s="88"/>
      <c r="M15" s="82"/>
      <c r="N15" s="82"/>
      <c r="O15" s="82"/>
      <c r="P15" s="82"/>
      <c r="Q15" s="82"/>
      <c r="R15" s="82"/>
      <c r="S15" s="72" t="s">
        <v>3</v>
      </c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3"/>
      <c r="AO15" s="82"/>
      <c r="AP15" s="82"/>
      <c r="AQ15" s="82"/>
      <c r="AR15" s="83"/>
      <c r="AS15" s="8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ht="18" customHeight="1" x14ac:dyDescent="0.25">
      <c r="A16" s="82"/>
      <c r="B16" s="82"/>
      <c r="C16" s="82"/>
      <c r="D16" s="82"/>
      <c r="E16" s="82"/>
      <c r="F16" s="82"/>
      <c r="G16" s="82"/>
      <c r="H16" s="82"/>
      <c r="I16" s="72" t="s">
        <v>3</v>
      </c>
      <c r="J16" s="82"/>
      <c r="K16" s="82"/>
      <c r="L16" s="72" t="str">
        <f>IF(AH79=XXXX!A28,"O","X")</f>
        <v>X</v>
      </c>
      <c r="M16" s="82"/>
      <c r="N16" s="82"/>
      <c r="O16" s="82"/>
      <c r="P16" s="82"/>
      <c r="Q16" s="82"/>
      <c r="R16" s="82"/>
      <c r="S16" s="72" t="str">
        <f>IF(AH79=XXXX!A28,"U","X")</f>
        <v>X</v>
      </c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3"/>
      <c r="AM16" s="82"/>
      <c r="AN16" s="83"/>
      <c r="AO16" s="82"/>
      <c r="AP16" s="82"/>
      <c r="AQ16" s="82"/>
      <c r="AR16" s="83"/>
      <c r="AS16" s="8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ht="18" customHeight="1" x14ac:dyDescent="0.25">
      <c r="A17" s="82"/>
      <c r="B17" s="82"/>
      <c r="C17" s="82"/>
      <c r="D17" s="82"/>
      <c r="E17" s="82"/>
      <c r="F17" s="82"/>
      <c r="G17" s="82"/>
      <c r="H17" s="82"/>
      <c r="I17" s="72" t="s">
        <v>7</v>
      </c>
      <c r="J17" s="82"/>
      <c r="K17" s="82"/>
      <c r="L17" s="72" t="s">
        <v>7</v>
      </c>
      <c r="M17" s="82"/>
      <c r="N17" s="82"/>
      <c r="O17" s="82"/>
      <c r="P17" s="82"/>
      <c r="Q17" s="72" t="str">
        <f>IF(AH63=XXXX!A12,"6R","6X")</f>
        <v>6X</v>
      </c>
      <c r="R17" s="82"/>
      <c r="S17" s="88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3"/>
      <c r="AL17" s="83"/>
      <c r="AM17" s="82"/>
      <c r="AN17" s="83"/>
      <c r="AO17" s="82"/>
      <c r="AP17" s="82"/>
      <c r="AQ17" s="83"/>
      <c r="AR17" s="83"/>
      <c r="AS17" s="8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ht="18" customHeight="1" thickBot="1" x14ac:dyDescent="0.3">
      <c r="A18" s="82"/>
      <c r="B18" s="82"/>
      <c r="C18" s="82"/>
      <c r="D18" s="82"/>
      <c r="E18" s="82"/>
      <c r="F18" s="82"/>
      <c r="G18" s="82"/>
      <c r="H18" s="82"/>
      <c r="I18" s="85" t="str">
        <f>IF(AH76=XXXX!A25,"E","X")</f>
        <v>X</v>
      </c>
      <c r="J18" s="82"/>
      <c r="K18" s="82"/>
      <c r="L18" s="72" t="str">
        <f>IF(AH77=XXXX!A26,"I","X")</f>
        <v>X</v>
      </c>
      <c r="M18" s="82"/>
      <c r="N18" s="82"/>
      <c r="O18" s="82"/>
      <c r="P18" s="82"/>
      <c r="Q18" s="72" t="str">
        <f>IF(AH79=XXXX!A28,"U","X")</f>
        <v>X</v>
      </c>
      <c r="R18" s="82"/>
      <c r="S18" s="72" t="str">
        <f>IF(AH77=XXXX!A26,"I","X")</f>
        <v>X</v>
      </c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3"/>
      <c r="AL18" s="83"/>
      <c r="AM18" s="82"/>
      <c r="AN18" s="83"/>
      <c r="AO18" s="82"/>
      <c r="AP18" s="82"/>
      <c r="AQ18" s="83"/>
      <c r="AR18" s="83"/>
      <c r="AS18" s="8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ht="18" customHeight="1" x14ac:dyDescent="0.25">
      <c r="A19" s="82"/>
      <c r="B19" s="82"/>
      <c r="C19" s="82"/>
      <c r="D19" s="82"/>
      <c r="E19" s="82"/>
      <c r="F19" s="82"/>
      <c r="G19" s="82"/>
      <c r="H19" s="82"/>
      <c r="I19" s="72" t="s">
        <v>10</v>
      </c>
      <c r="J19" s="82"/>
      <c r="K19" s="82"/>
      <c r="L19" s="72" t="s">
        <v>10</v>
      </c>
      <c r="M19" s="82"/>
      <c r="N19" s="72" t="str">
        <f>IF(AH64=XXXX!A13,"7G","7X")</f>
        <v>7X</v>
      </c>
      <c r="O19" s="82"/>
      <c r="P19" s="82"/>
      <c r="Q19" s="72" t="s">
        <v>13</v>
      </c>
      <c r="R19" s="82"/>
      <c r="S19" s="72" t="s">
        <v>2</v>
      </c>
      <c r="T19" s="82"/>
      <c r="U19" s="82"/>
      <c r="V19" s="82"/>
      <c r="W19" s="82"/>
      <c r="X19" s="82"/>
      <c r="Y19" s="82"/>
      <c r="Z19" s="83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83"/>
      <c r="AM19" s="82"/>
      <c r="AN19" s="83"/>
      <c r="AO19" s="82"/>
      <c r="AP19" s="82"/>
      <c r="AQ19" s="83"/>
      <c r="AR19" s="83"/>
      <c r="AS19" s="8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ht="18" customHeight="1" x14ac:dyDescent="0.25">
      <c r="A20" s="82"/>
      <c r="B20" s="82"/>
      <c r="C20" s="82"/>
      <c r="D20" s="82"/>
      <c r="E20" s="82"/>
      <c r="F20" s="82"/>
      <c r="G20" s="72" t="str">
        <f>IF(AH54=XXXX!A4,"8S","8X")</f>
        <v>8X</v>
      </c>
      <c r="H20" s="72" t="s">
        <v>10</v>
      </c>
      <c r="I20" s="72" t="str">
        <f>IF(AH75=XXXX!A24,"A","X")</f>
        <v>X</v>
      </c>
      <c r="J20" s="88"/>
      <c r="K20" s="72" t="s">
        <v>7</v>
      </c>
      <c r="L20" s="72" t="str">
        <f>IF(AH75=XXXX!A24,"A","X")</f>
        <v>X</v>
      </c>
      <c r="M20" s="72" t="s">
        <v>3</v>
      </c>
      <c r="N20" s="84" t="str">
        <f>IF(AH76=XXXX!A25,"E","X")</f>
        <v>X</v>
      </c>
      <c r="O20" s="72" t="s">
        <v>12</v>
      </c>
      <c r="P20" s="88"/>
      <c r="Q20" s="72" t="str">
        <f>IF(AH76=XXXX!A25,"E","X")</f>
        <v>X</v>
      </c>
      <c r="R20" s="72" t="s">
        <v>7</v>
      </c>
      <c r="S20" s="72" t="str">
        <f>IF(AH76=XXXX!A25,"E","X")</f>
        <v>X</v>
      </c>
      <c r="T20" s="82"/>
      <c r="U20" s="82"/>
      <c r="V20" s="82"/>
      <c r="W20" s="82"/>
      <c r="X20" s="82"/>
      <c r="Y20" s="72" t="str">
        <f>IF(AH65=XXXX!A14,"9R","9X")</f>
        <v>9X</v>
      </c>
      <c r="Z20" s="83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3"/>
      <c r="AL20" s="83"/>
      <c r="AM20" s="82"/>
      <c r="AN20" s="83"/>
      <c r="AO20" s="82"/>
      <c r="AP20" s="82"/>
      <c r="AQ20" s="83"/>
      <c r="AR20" s="83"/>
      <c r="AS20" s="8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ht="18" customHeight="1" x14ac:dyDescent="0.25">
      <c r="A21" s="82"/>
      <c r="B21" s="82"/>
      <c r="C21" s="82"/>
      <c r="D21" s="82"/>
      <c r="E21" s="82"/>
      <c r="F21" s="82"/>
      <c r="G21" s="82"/>
      <c r="H21" s="82"/>
      <c r="I21" s="86" t="s">
        <v>14</v>
      </c>
      <c r="J21" s="82"/>
      <c r="K21" s="82"/>
      <c r="L21" s="82"/>
      <c r="M21" s="82"/>
      <c r="N21" s="72" t="str">
        <f>IF(AH79=XXXX!A28,"O","X")</f>
        <v>X</v>
      </c>
      <c r="O21" s="82"/>
      <c r="P21" s="82"/>
      <c r="Q21" s="82"/>
      <c r="R21" s="82"/>
      <c r="S21" s="72" t="s">
        <v>14</v>
      </c>
      <c r="T21" s="82"/>
      <c r="U21" s="82"/>
      <c r="V21" s="82"/>
      <c r="W21" s="82"/>
      <c r="X21" s="72" t="str">
        <f>IF(AH55=XXXX!A5,"10V","10X")</f>
        <v>10X</v>
      </c>
      <c r="Y21" s="72" t="s">
        <v>15</v>
      </c>
      <c r="Z21" s="84" t="s">
        <v>16</v>
      </c>
      <c r="AA21" s="72" t="s">
        <v>10</v>
      </c>
      <c r="AB21" s="72" t="str">
        <f>IF(AH79=XXXX!A28,"O","X")</f>
        <v>X</v>
      </c>
      <c r="AC21" s="84" t="s">
        <v>3</v>
      </c>
      <c r="AD21" s="72" t="s">
        <v>13</v>
      </c>
      <c r="AE21" s="72" t="s">
        <v>17</v>
      </c>
      <c r="AF21" s="72" t="s">
        <v>6</v>
      </c>
      <c r="AG21" s="72" t="s">
        <v>11</v>
      </c>
      <c r="AH21" s="88"/>
      <c r="AI21" s="72" t="str">
        <f>IF(AH76=XXXX!A25,"E","X")</f>
        <v>X</v>
      </c>
      <c r="AJ21" s="84" t="s">
        <v>3</v>
      </c>
      <c r="AK21" s="72" t="s">
        <v>12</v>
      </c>
      <c r="AL21" s="72" t="s">
        <v>3</v>
      </c>
      <c r="AM21" s="72" t="str">
        <f>IF(AH79=XXXX!A28,"O","X")</f>
        <v>X</v>
      </c>
      <c r="AN21" s="72" t="s">
        <v>5</v>
      </c>
      <c r="AO21" s="72" t="str">
        <f>IF(AH77=XXXX!A26,"I","X")</f>
        <v>X</v>
      </c>
      <c r="AP21" s="72" t="s">
        <v>7</v>
      </c>
      <c r="AQ21" s="72" t="s">
        <v>11</v>
      </c>
      <c r="AR21" s="83"/>
      <c r="AS21" s="8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ht="18" customHeight="1" x14ac:dyDescent="0.25">
      <c r="A22" s="82"/>
      <c r="B22" s="82"/>
      <c r="C22" s="82"/>
      <c r="D22" s="72" t="str">
        <f>IF(AH66=XXXX!A15,"11K","11X")</f>
        <v>11X</v>
      </c>
      <c r="E22" s="82"/>
      <c r="F22" s="72" t="str">
        <f>IF(AH67=XXXX!A16,"12M","12X")</f>
        <v>12X</v>
      </c>
      <c r="G22" s="82"/>
      <c r="H22" s="82"/>
      <c r="I22" s="88"/>
      <c r="J22" s="82"/>
      <c r="K22" s="82"/>
      <c r="L22" s="82"/>
      <c r="M22" s="82"/>
      <c r="N22" s="72" t="s">
        <v>4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72" t="s">
        <v>16</v>
      </c>
      <c r="Z22" s="83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3"/>
      <c r="AL22" s="83"/>
      <c r="AM22" s="82"/>
      <c r="AN22" s="83"/>
      <c r="AO22" s="82"/>
      <c r="AP22" s="82"/>
      <c r="AQ22" s="83"/>
      <c r="AR22" s="83"/>
      <c r="AS22" s="8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</row>
    <row r="23" spans="1:63" ht="18" customHeight="1" x14ac:dyDescent="0.25">
      <c r="A23" s="82"/>
      <c r="B23" s="82"/>
      <c r="C23" s="72" t="str">
        <f>IF(AH56=XXXX!A6,"13J","13X")</f>
        <v>13X</v>
      </c>
      <c r="D23" s="72" t="str">
        <f>IF(AH75=XXXX!A24,"A","X")</f>
        <v>X</v>
      </c>
      <c r="E23" s="72" t="s">
        <v>17</v>
      </c>
      <c r="F23" s="72" t="str">
        <f>IF(AH79=XXXX!A28,"O","X")</f>
        <v>X</v>
      </c>
      <c r="G23" s="72" t="s">
        <v>8</v>
      </c>
      <c r="H23" s="72" t="s">
        <v>7</v>
      </c>
      <c r="I23" s="72" t="str">
        <f>IF(AH77=XXXX!A26,"I","X")</f>
        <v>X</v>
      </c>
      <c r="J23" s="88"/>
      <c r="K23" s="72" t="s">
        <v>10</v>
      </c>
      <c r="L23" s="84" t="str">
        <f>IF(AH77=XXXX!A26,"I","X")</f>
        <v>X</v>
      </c>
      <c r="M23" s="72" t="s">
        <v>8</v>
      </c>
      <c r="N23" s="72" t="str">
        <f>IF(AH79=XXXX!A28,"O","X")</f>
        <v>X</v>
      </c>
      <c r="O23" s="72" t="s">
        <v>17</v>
      </c>
      <c r="P23" s="72" t="s">
        <v>3</v>
      </c>
      <c r="Q23" s="82"/>
      <c r="R23" s="82"/>
      <c r="S23" s="82"/>
      <c r="T23" s="82"/>
      <c r="U23" s="82"/>
      <c r="V23" s="82"/>
      <c r="W23" s="82"/>
      <c r="X23" s="82"/>
      <c r="Y23" s="72" t="s">
        <v>7</v>
      </c>
      <c r="Z23" s="83"/>
      <c r="AA23" s="72" t="str">
        <f>IF(AH68=XXXX!A17,"14S","14X")</f>
        <v>14X</v>
      </c>
      <c r="AB23" s="82"/>
      <c r="AC23" s="82"/>
      <c r="AD23" s="82"/>
      <c r="AE23" s="82"/>
      <c r="AF23" s="82"/>
      <c r="AG23" s="82"/>
      <c r="AH23" s="82"/>
      <c r="AI23" s="82"/>
      <c r="AJ23" s="82"/>
      <c r="AK23" s="83"/>
      <c r="AL23" s="83"/>
      <c r="AM23" s="82"/>
      <c r="AN23" s="83"/>
      <c r="AO23" s="82"/>
      <c r="AP23" s="82"/>
      <c r="AQ23" s="83"/>
      <c r="AR23" s="83"/>
      <c r="AS23" s="8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</row>
    <row r="24" spans="1:63" ht="18" customHeight="1" thickBot="1" x14ac:dyDescent="0.3">
      <c r="A24" s="82"/>
      <c r="B24" s="82"/>
      <c r="C24" s="82"/>
      <c r="D24" s="72" t="s">
        <v>8</v>
      </c>
      <c r="E24" s="82"/>
      <c r="F24" s="72" t="s">
        <v>16</v>
      </c>
      <c r="G24" s="82"/>
      <c r="H24" s="82"/>
      <c r="I24" s="72" t="s">
        <v>7</v>
      </c>
      <c r="J24" s="82"/>
      <c r="K24" s="82"/>
      <c r="L24" s="82"/>
      <c r="M24" s="82"/>
      <c r="N24" s="72" t="s">
        <v>9</v>
      </c>
      <c r="O24" s="82"/>
      <c r="P24" s="82"/>
      <c r="Q24" s="82"/>
      <c r="R24" s="82"/>
      <c r="S24" s="82"/>
      <c r="T24" s="82"/>
      <c r="U24" s="87" t="str">
        <f>IF(AH69=XXXX!A18,"15L","15X")</f>
        <v>15X</v>
      </c>
      <c r="V24" s="82"/>
      <c r="W24" s="82"/>
      <c r="X24" s="82"/>
      <c r="Y24" s="85" t="str">
        <f>IF(AH79=XXXX!A28,"O","X")</f>
        <v>X</v>
      </c>
      <c r="Z24" s="83"/>
      <c r="AA24" s="72" t="s">
        <v>4</v>
      </c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83"/>
      <c r="AM24" s="83"/>
      <c r="AN24" s="83"/>
      <c r="AO24" s="82"/>
      <c r="AP24" s="82"/>
      <c r="AQ24" s="83"/>
      <c r="AR24" s="83"/>
      <c r="AS24" s="8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</row>
    <row r="25" spans="1:63" ht="18" customHeight="1" x14ac:dyDescent="0.25">
      <c r="A25" s="82"/>
      <c r="B25" s="82"/>
      <c r="C25" s="82"/>
      <c r="D25" s="72" t="str">
        <f>IF(AH75=XXXX!A24,"A","X")</f>
        <v>X</v>
      </c>
      <c r="E25" s="82"/>
      <c r="F25" s="72" t="s">
        <v>7</v>
      </c>
      <c r="G25" s="82"/>
      <c r="H25" s="82"/>
      <c r="I25" s="72" t="str">
        <f>IF(AH76=XXXX!A25,"E","X")</f>
        <v>X</v>
      </c>
      <c r="J25" s="82"/>
      <c r="K25" s="82"/>
      <c r="L25" s="82"/>
      <c r="M25" s="82"/>
      <c r="N25" s="72" t="s">
        <v>10</v>
      </c>
      <c r="O25" s="82"/>
      <c r="P25" s="82"/>
      <c r="Q25" s="82"/>
      <c r="R25" s="82"/>
      <c r="S25" s="82"/>
      <c r="T25" s="82"/>
      <c r="U25" s="72" t="str">
        <f>IF(AH76=XXXX!A25,"E","X")</f>
        <v>X</v>
      </c>
      <c r="V25" s="82"/>
      <c r="W25" s="87" t="str">
        <f>IF(AH71=XXXX!A20,"16I","16X")</f>
        <v>16X</v>
      </c>
      <c r="X25" s="82"/>
      <c r="Y25" s="88"/>
      <c r="Z25" s="83"/>
      <c r="AA25" s="72" t="s">
        <v>6</v>
      </c>
      <c r="AB25" s="82"/>
      <c r="AC25" s="82"/>
      <c r="AD25" s="82"/>
      <c r="AE25" s="82"/>
      <c r="AF25" s="82"/>
      <c r="AG25" s="82"/>
      <c r="AH25" s="82"/>
      <c r="AI25" s="82"/>
      <c r="AJ25" s="83"/>
      <c r="AK25" s="83"/>
      <c r="AL25" s="83"/>
      <c r="AM25" s="83"/>
      <c r="AN25" s="83"/>
      <c r="AO25" s="82"/>
      <c r="AP25" s="82"/>
      <c r="AQ25" s="83"/>
      <c r="AR25" s="83"/>
      <c r="AS25" s="8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</row>
    <row r="26" spans="1:63" ht="18" customHeight="1" thickBot="1" x14ac:dyDescent="0.3">
      <c r="A26" s="82"/>
      <c r="B26" s="82"/>
      <c r="C26" s="82"/>
      <c r="D26" s="72" t="s">
        <v>17</v>
      </c>
      <c r="E26" s="82"/>
      <c r="F26" s="85" t="str">
        <f>IF(AH79=XXXX!A28,"O","X")</f>
        <v>X</v>
      </c>
      <c r="G26" s="82"/>
      <c r="H26" s="82"/>
      <c r="I26" s="82"/>
      <c r="J26" s="82"/>
      <c r="K26" s="82"/>
      <c r="L26" s="87" t="str">
        <f>IF(AH72=XXXX!A21,"17P","17X")</f>
        <v>17X</v>
      </c>
      <c r="M26" s="82"/>
      <c r="N26" s="85" t="str">
        <f>IF(AH75=XXXX!A24,"A","X")</f>
        <v>X</v>
      </c>
      <c r="O26" s="82"/>
      <c r="P26" s="82"/>
      <c r="Q26" s="82"/>
      <c r="R26" s="82"/>
      <c r="S26" s="82"/>
      <c r="T26" s="82"/>
      <c r="U26" s="72" t="s">
        <v>13</v>
      </c>
      <c r="V26" s="82"/>
      <c r="W26" s="72" t="s">
        <v>2</v>
      </c>
      <c r="X26" s="82"/>
      <c r="Y26" s="72" t="str">
        <f>IF(AH76=XXXX!A25,"E","X")</f>
        <v>X</v>
      </c>
      <c r="Z26" s="83"/>
      <c r="AA26" s="72" t="s">
        <v>5</v>
      </c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3"/>
      <c r="AS26" s="81"/>
      <c r="AV26" s="71"/>
      <c r="AW26" s="71"/>
      <c r="AX26" s="71"/>
      <c r="AY26" s="71"/>
      <c r="AZ26" s="71"/>
      <c r="BA26" s="71"/>
      <c r="BB26" s="71"/>
      <c r="BC26" s="71"/>
      <c r="BD26" s="71"/>
      <c r="BE26" s="71"/>
    </row>
    <row r="27" spans="1:63" ht="18" customHeight="1" x14ac:dyDescent="0.25">
      <c r="A27" s="82"/>
      <c r="B27" s="82"/>
      <c r="C27" s="82"/>
      <c r="D27" s="72" t="str">
        <f>IF(AH75=XXXX!A24,"A","X")</f>
        <v>X</v>
      </c>
      <c r="E27" s="82"/>
      <c r="F27" s="88"/>
      <c r="G27" s="82"/>
      <c r="H27" s="82"/>
      <c r="I27" s="82"/>
      <c r="J27" s="82"/>
      <c r="K27" s="82"/>
      <c r="L27" s="72" t="s">
        <v>6</v>
      </c>
      <c r="M27" s="82"/>
      <c r="N27" s="72" t="s">
        <v>5</v>
      </c>
      <c r="O27" s="82"/>
      <c r="P27" s="87" t="s">
        <v>18</v>
      </c>
      <c r="Q27" s="82"/>
      <c r="R27" s="82"/>
      <c r="S27" s="82"/>
      <c r="T27" s="82"/>
      <c r="U27" s="72" t="s">
        <v>15</v>
      </c>
      <c r="V27" s="82"/>
      <c r="W27" s="88"/>
      <c r="X27" s="82"/>
      <c r="Y27" s="72" t="s">
        <v>4</v>
      </c>
      <c r="Z27" s="83"/>
      <c r="AA27" s="72" t="str">
        <f>IF(AH79=XXXX!A28,"O","X")</f>
        <v>X</v>
      </c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3"/>
      <c r="AS27" s="81"/>
      <c r="AV27" s="71"/>
      <c r="AW27" s="71"/>
      <c r="AX27" s="71"/>
      <c r="AY27" s="71"/>
      <c r="AZ27" s="71"/>
      <c r="BA27" s="71"/>
      <c r="BB27" s="71"/>
      <c r="BC27" s="71"/>
      <c r="BD27" s="71"/>
      <c r="BE27" s="71"/>
    </row>
    <row r="28" spans="1:63" ht="18" customHeight="1" x14ac:dyDescent="0.25">
      <c r="A28" s="82"/>
      <c r="B28" s="82"/>
      <c r="C28" s="82"/>
      <c r="D28" s="88"/>
      <c r="E28" s="82"/>
      <c r="F28" s="72" t="str">
        <f>IF(AH75=XXXX!A24,"A","X")</f>
        <v>X</v>
      </c>
      <c r="G28" s="82"/>
      <c r="H28" s="82"/>
      <c r="I28" s="82"/>
      <c r="J28" s="82"/>
      <c r="K28" s="82"/>
      <c r="L28" s="72" t="s">
        <v>19</v>
      </c>
      <c r="M28" s="82"/>
      <c r="N28" s="72" t="s">
        <v>15</v>
      </c>
      <c r="O28" s="82"/>
      <c r="P28" s="72" t="s">
        <v>4</v>
      </c>
      <c r="Q28" s="82"/>
      <c r="R28" s="82"/>
      <c r="S28" s="82"/>
      <c r="T28" s="82"/>
      <c r="U28" s="72" t="s">
        <v>7</v>
      </c>
      <c r="V28" s="82"/>
      <c r="W28" s="72" t="str">
        <f>IF(AH77=XXXX!A26,"I","X")</f>
        <v>X</v>
      </c>
      <c r="X28" s="82"/>
      <c r="Y28" s="72" t="str">
        <f>IF(AH79=XXXX!A28,"O","X")</f>
        <v>X</v>
      </c>
      <c r="Z28" s="83"/>
      <c r="AA28" s="72" t="s">
        <v>17</v>
      </c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3"/>
      <c r="AS28" s="81"/>
      <c r="AV28" s="71"/>
      <c r="AW28" s="71"/>
      <c r="AX28" s="71"/>
      <c r="AY28" s="71"/>
      <c r="AZ28" s="71"/>
      <c r="BA28" s="71"/>
      <c r="BB28" s="71"/>
      <c r="BC28" s="71"/>
      <c r="BD28" s="71"/>
      <c r="BE28" s="71"/>
    </row>
    <row r="29" spans="1:63" ht="18" customHeight="1" x14ac:dyDescent="0.25">
      <c r="A29" s="82"/>
      <c r="B29" s="82"/>
      <c r="C29" s="82"/>
      <c r="D29" s="72" t="s">
        <v>10</v>
      </c>
      <c r="E29" s="82"/>
      <c r="F29" s="72" t="s">
        <v>20</v>
      </c>
      <c r="G29" s="82"/>
      <c r="H29" s="82"/>
      <c r="I29" s="82"/>
      <c r="J29" s="82"/>
      <c r="K29" s="82"/>
      <c r="L29" s="88"/>
      <c r="M29" s="82"/>
      <c r="N29" s="72" t="str">
        <f>IF(AH56=XXXX!A6,"19S","19X")</f>
        <v>19X</v>
      </c>
      <c r="O29" s="72" t="s">
        <v>10</v>
      </c>
      <c r="P29" s="72" t="str">
        <f>IF(AH75=XXXX!A24,"A","X")</f>
        <v>X</v>
      </c>
      <c r="Q29" s="88"/>
      <c r="R29" s="72" t="s">
        <v>7</v>
      </c>
      <c r="S29" s="72" t="str">
        <f>IF(AH75=XXXX!A24,"A","X")</f>
        <v>X</v>
      </c>
      <c r="T29" s="72" t="s">
        <v>3</v>
      </c>
      <c r="U29" s="72" t="str">
        <f>IF(AH77=XXXX!A26,"I","X")</f>
        <v>X</v>
      </c>
      <c r="V29" s="72" t="s">
        <v>3</v>
      </c>
      <c r="W29" s="72" t="s">
        <v>8</v>
      </c>
      <c r="X29" s="72" t="str">
        <f>IF(AH75=XXXX!A24,"A","X")</f>
        <v>X</v>
      </c>
      <c r="Y29" s="72" t="s">
        <v>17</v>
      </c>
      <c r="Z29" s="88"/>
      <c r="AA29" s="72" t="str">
        <f>IF(AH77=XXXX!A26,"I","X")</f>
        <v>X</v>
      </c>
      <c r="AB29" s="72" t="s">
        <v>10</v>
      </c>
      <c r="AC29" s="72" t="str">
        <f>IF(AH77=XXXX!A26,"I","X")</f>
        <v>X</v>
      </c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3"/>
      <c r="AS29" s="81"/>
      <c r="AV29" s="71"/>
      <c r="AW29" s="71"/>
      <c r="AX29" s="71"/>
      <c r="AY29" s="71"/>
      <c r="AZ29" s="71"/>
      <c r="BA29" s="71"/>
      <c r="BB29" s="71"/>
      <c r="BC29" s="71"/>
      <c r="BD29" s="71"/>
      <c r="BE29" s="71"/>
    </row>
    <row r="30" spans="1:63" ht="18" customHeight="1" thickBot="1" x14ac:dyDescent="0.3">
      <c r="A30" s="82"/>
      <c r="B30" s="82"/>
      <c r="C30" s="82"/>
      <c r="D30" s="72" t="s">
        <v>15</v>
      </c>
      <c r="E30" s="82"/>
      <c r="F30" s="72" t="str">
        <f>IF(AH79=XXXX!A28,"U","X")</f>
        <v>X</v>
      </c>
      <c r="G30" s="82"/>
      <c r="H30" s="82"/>
      <c r="I30" s="82"/>
      <c r="J30" s="82"/>
      <c r="K30" s="82"/>
      <c r="L30" s="85" t="s">
        <v>6</v>
      </c>
      <c r="M30" s="82"/>
      <c r="N30" s="72" t="s">
        <v>3</v>
      </c>
      <c r="O30" s="82"/>
      <c r="P30" s="72" t="s">
        <v>7</v>
      </c>
      <c r="Q30" s="82"/>
      <c r="R30" s="82"/>
      <c r="S30" s="82"/>
      <c r="T30" s="82"/>
      <c r="U30" s="72" t="s">
        <v>9</v>
      </c>
      <c r="V30" s="82"/>
      <c r="W30" s="72" t="str">
        <f>IF(AH77=XXXX!A26,"I","X")</f>
        <v>X</v>
      </c>
      <c r="X30" s="82"/>
      <c r="Y30" s="72" t="str">
        <f>IF(AH75=XXXX!A24,"A","X")</f>
        <v>X</v>
      </c>
      <c r="Z30" s="83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3"/>
      <c r="AS30" s="81"/>
      <c r="AV30" s="71"/>
      <c r="AW30" s="71"/>
      <c r="AX30" s="71"/>
      <c r="AY30" s="71"/>
      <c r="AZ30" s="71"/>
      <c r="BA30" s="71"/>
      <c r="BB30" s="71"/>
      <c r="BC30" s="71"/>
      <c r="BD30" s="71"/>
      <c r="BE30" s="71"/>
    </row>
    <row r="31" spans="1:63" ht="18" customHeight="1" x14ac:dyDescent="0.25">
      <c r="A31" s="82"/>
      <c r="B31" s="82"/>
      <c r="C31" s="82"/>
      <c r="D31" s="82"/>
      <c r="E31" s="82"/>
      <c r="F31" s="72" t="s">
        <v>21</v>
      </c>
      <c r="G31" s="82"/>
      <c r="H31" s="82"/>
      <c r="I31" s="82"/>
      <c r="J31" s="82"/>
      <c r="K31" s="82"/>
      <c r="L31" s="72" t="s">
        <v>13</v>
      </c>
      <c r="M31" s="82"/>
      <c r="N31" s="88" t="s">
        <v>8</v>
      </c>
      <c r="O31" s="82"/>
      <c r="P31" s="72" t="str">
        <f>IF(AH77=XXXX!A26,"I","X")</f>
        <v>X</v>
      </c>
      <c r="Q31" s="82"/>
      <c r="R31" s="82"/>
      <c r="S31" s="82"/>
      <c r="T31" s="82"/>
      <c r="U31" s="88"/>
      <c r="V31" s="82"/>
      <c r="W31" s="82"/>
      <c r="X31" s="82"/>
      <c r="Y31" s="72" t="s">
        <v>7</v>
      </c>
      <c r="Z31" s="83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3"/>
      <c r="AS31" s="81"/>
      <c r="AV31" s="71"/>
      <c r="AW31" s="71"/>
      <c r="AX31" s="71"/>
      <c r="AY31" s="71"/>
      <c r="AZ31" s="71"/>
      <c r="BA31" s="71"/>
      <c r="BB31" s="71"/>
      <c r="BC31" s="71"/>
      <c r="BD31" s="71"/>
      <c r="BE31" s="71"/>
    </row>
    <row r="32" spans="1:63" ht="18" customHeight="1" thickBot="1" x14ac:dyDescent="0.3">
      <c r="A32" s="82"/>
      <c r="B32" s="82"/>
      <c r="C32" s="82"/>
      <c r="D32" s="82"/>
      <c r="E32" s="82"/>
      <c r="F32" s="72" t="str">
        <f>IF(AH75=XXXX!A24,"A","X")</f>
        <v>X</v>
      </c>
      <c r="G32" s="82"/>
      <c r="H32" s="82"/>
      <c r="I32" s="82"/>
      <c r="J32" s="82"/>
      <c r="K32" s="72" t="str">
        <f>IF(AH55=XXXX!A5,"20P","20X")</f>
        <v>20X</v>
      </c>
      <c r="L32" s="72" t="str">
        <f>IF(AH79=XXXX!A28,"O","X")</f>
        <v>X</v>
      </c>
      <c r="M32" s="72" t="s">
        <v>19</v>
      </c>
      <c r="N32" s="72" t="str">
        <f>IF(AH79=XXXX!A28,"O","X")</f>
        <v>X</v>
      </c>
      <c r="O32" s="72" t="s">
        <v>13</v>
      </c>
      <c r="P32" s="72" t="s">
        <v>7</v>
      </c>
      <c r="Q32" s="72" t="str">
        <f>IF(AH77=XXXX!A26,"I","X")</f>
        <v>X</v>
      </c>
      <c r="R32" s="72" t="s">
        <v>9</v>
      </c>
      <c r="S32" s="72" t="s">
        <v>3</v>
      </c>
      <c r="T32" s="72" t="s">
        <v>17</v>
      </c>
      <c r="U32" s="85" t="str">
        <f>IF(AH79=XXXX!A28,"O","X")</f>
        <v>X</v>
      </c>
      <c r="V32" s="82"/>
      <c r="W32" s="82"/>
      <c r="X32" s="82"/>
      <c r="Y32" s="72" t="s">
        <v>11</v>
      </c>
      <c r="Z32" s="83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3"/>
      <c r="AS32" s="81"/>
      <c r="AV32" s="71"/>
      <c r="AW32" s="71"/>
      <c r="AX32" s="71"/>
      <c r="AY32" s="71"/>
      <c r="AZ32" s="71"/>
      <c r="BA32" s="71"/>
      <c r="BB32" s="71"/>
      <c r="BC32" s="71"/>
      <c r="BD32" s="71"/>
      <c r="BE32" s="71"/>
    </row>
    <row r="33" spans="1:57" ht="18" customHeight="1" thickBot="1" x14ac:dyDescent="0.3">
      <c r="A33" s="82"/>
      <c r="B33" s="82"/>
      <c r="C33" s="82"/>
      <c r="D33" s="82"/>
      <c r="E33" s="82"/>
      <c r="F33" s="72" t="s">
        <v>7</v>
      </c>
      <c r="G33" s="82"/>
      <c r="H33" s="82"/>
      <c r="I33" s="82"/>
      <c r="J33" s="82"/>
      <c r="K33" s="82"/>
      <c r="L33" s="72" t="s">
        <v>12</v>
      </c>
      <c r="M33" s="82"/>
      <c r="N33" s="72" t="s">
        <v>12</v>
      </c>
      <c r="O33" s="82"/>
      <c r="P33" s="85" t="str">
        <f>IF(AH75=XXXX!A24,"A","X")</f>
        <v>X</v>
      </c>
      <c r="Q33" s="82"/>
      <c r="R33" s="82"/>
      <c r="S33" s="82"/>
      <c r="T33" s="82"/>
      <c r="U33" s="72" t="s">
        <v>13</v>
      </c>
      <c r="V33" s="82"/>
      <c r="W33" s="82"/>
      <c r="X33" s="82"/>
      <c r="Y33" s="72" t="str">
        <f>IF(AH76=XXXX!A25,"E","X")</f>
        <v>X</v>
      </c>
      <c r="Z33" s="83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3"/>
      <c r="AS33" s="81"/>
      <c r="AV33" s="71"/>
      <c r="AW33" s="71"/>
      <c r="AX33" s="71"/>
      <c r="AY33" s="71"/>
      <c r="AZ33" s="71"/>
      <c r="BA33" s="71"/>
      <c r="BB33" s="71"/>
      <c r="BC33" s="71"/>
      <c r="BD33" s="71"/>
      <c r="BE33" s="71"/>
    </row>
    <row r="34" spans="1:57" ht="18" customHeight="1" x14ac:dyDescent="0.25">
      <c r="A34" s="82"/>
      <c r="B34" s="82"/>
      <c r="C34" s="82"/>
      <c r="D34" s="82"/>
      <c r="E34" s="82"/>
      <c r="F34" s="72" t="str">
        <f>IF(AH79=XXXX!A28,"O","X")</f>
        <v>X</v>
      </c>
      <c r="G34" s="82"/>
      <c r="H34" s="82"/>
      <c r="I34" s="82"/>
      <c r="J34" s="82"/>
      <c r="K34" s="82"/>
      <c r="L34" s="88"/>
      <c r="M34" s="82"/>
      <c r="N34" s="72" t="s">
        <v>3</v>
      </c>
      <c r="O34" s="82"/>
      <c r="P34" s="72" t="s">
        <v>5</v>
      </c>
      <c r="Q34" s="82"/>
      <c r="R34" s="82"/>
      <c r="S34" s="82"/>
      <c r="T34" s="82"/>
      <c r="U34" s="72" t="str">
        <f>IF(AH76=XXXX!A25,"E","X")</f>
        <v>X</v>
      </c>
      <c r="V34" s="82"/>
      <c r="W34" s="82"/>
      <c r="X34" s="82"/>
      <c r="Y34" s="82"/>
      <c r="Z34" s="83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3"/>
      <c r="AS34" s="81"/>
      <c r="AV34" s="71"/>
      <c r="AW34" s="71"/>
      <c r="AX34" s="71"/>
      <c r="AY34" s="71"/>
      <c r="AZ34" s="71"/>
      <c r="BA34" s="71"/>
      <c r="BB34" s="71"/>
      <c r="BC34" s="71"/>
      <c r="BD34" s="71"/>
      <c r="BE34" s="71"/>
    </row>
    <row r="35" spans="1:57" ht="18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72" t="str">
        <f>IF(AH79=XXXX!A28,"O","X")</f>
        <v>X</v>
      </c>
      <c r="M35" s="82"/>
      <c r="N35" s="82"/>
      <c r="O35" s="82"/>
      <c r="P35" s="72" t="str">
        <f>IF(AH79=XXXX!A28,"O","X")</f>
        <v>X</v>
      </c>
      <c r="Q35" s="82"/>
      <c r="R35" s="82"/>
      <c r="S35" s="82"/>
      <c r="T35" s="82"/>
      <c r="U35" s="72" t="s">
        <v>4</v>
      </c>
      <c r="V35" s="82"/>
      <c r="W35" s="82"/>
      <c r="X35" s="82"/>
      <c r="Y35" s="82"/>
      <c r="Z35" s="83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3"/>
      <c r="AS35" s="81"/>
      <c r="AV35" s="71"/>
      <c r="AW35" s="71"/>
      <c r="AX35" s="71"/>
      <c r="AY35" s="71"/>
      <c r="AZ35" s="71"/>
      <c r="BA35" s="71"/>
      <c r="BB35" s="71"/>
      <c r="BC35" s="71"/>
      <c r="BD35" s="71"/>
      <c r="BE35" s="71"/>
    </row>
    <row r="36" spans="1:57" ht="18" customHeight="1" thickBot="1" x14ac:dyDescent="0.3">
      <c r="A36" s="82"/>
      <c r="B36" s="82"/>
      <c r="C36" s="82"/>
      <c r="D36" s="82"/>
      <c r="E36" s="72" t="str">
        <f>IF(AH73=XXXX!A22,"21M","21X")</f>
        <v>21X</v>
      </c>
      <c r="F36" s="82"/>
      <c r="G36" s="82"/>
      <c r="H36" s="82"/>
      <c r="I36" s="82"/>
      <c r="J36" s="82"/>
      <c r="K36" s="82"/>
      <c r="L36" s="72" t="s">
        <v>5</v>
      </c>
      <c r="M36" s="82"/>
      <c r="N36" s="82"/>
      <c r="O36" s="82"/>
      <c r="P36" s="85" t="s">
        <v>13</v>
      </c>
      <c r="Q36" s="82"/>
      <c r="R36" s="82"/>
      <c r="S36" s="82"/>
      <c r="T36" s="82"/>
      <c r="U36" s="72" t="str">
        <f>IF(AH79=XXXX!A28,"O","X")</f>
        <v>X</v>
      </c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3"/>
      <c r="AS36" s="81"/>
      <c r="AT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</row>
    <row r="37" spans="1:57" ht="18" customHeight="1" x14ac:dyDescent="0.25">
      <c r="A37" s="82"/>
      <c r="B37" s="82"/>
      <c r="C37" s="82"/>
      <c r="D37" s="82"/>
      <c r="E37" s="72" t="s">
        <v>4</v>
      </c>
      <c r="F37" s="82"/>
      <c r="G37" s="82"/>
      <c r="H37" s="82"/>
      <c r="I37" s="82"/>
      <c r="J37" s="82"/>
      <c r="K37" s="82"/>
      <c r="L37" s="72" t="s">
        <v>7</v>
      </c>
      <c r="M37" s="82"/>
      <c r="N37" s="82"/>
      <c r="O37" s="82"/>
      <c r="P37" s="88"/>
      <c r="Q37" s="82"/>
      <c r="R37" s="82"/>
      <c r="S37" s="82"/>
      <c r="T37" s="82"/>
      <c r="U37" s="88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3"/>
      <c r="AS37" s="81"/>
      <c r="AT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</row>
    <row r="38" spans="1:57" ht="18" customHeight="1" x14ac:dyDescent="0.25">
      <c r="A38" s="82"/>
      <c r="B38" s="82"/>
      <c r="C38" s="82"/>
      <c r="D38" s="82"/>
      <c r="E38" s="72" t="str">
        <f>IF(AH75=XXXX!A24,"A","X")</f>
        <v>X</v>
      </c>
      <c r="F38" s="82"/>
      <c r="G38" s="82"/>
      <c r="H38" s="82"/>
      <c r="I38" s="82"/>
      <c r="J38" s="82"/>
      <c r="K38" s="82"/>
      <c r="L38" s="72" t="str">
        <f>IF(AH79=XXXX!A28,"O","X")</f>
        <v>X</v>
      </c>
      <c r="M38" s="82"/>
      <c r="N38" s="82"/>
      <c r="O38" s="82"/>
      <c r="P38" s="72" t="str">
        <f>IF(AH79=XXXX!A28,"O","X")</f>
        <v>X</v>
      </c>
      <c r="Q38" s="82"/>
      <c r="R38" s="82"/>
      <c r="S38" s="82"/>
      <c r="T38" s="82"/>
      <c r="U38" s="72" t="str">
        <f>IF(AH75=XXXX!A24,"A","X")</f>
        <v>X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3"/>
      <c r="AS38" s="81"/>
      <c r="AT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</row>
    <row r="39" spans="1:57" ht="18" customHeight="1" x14ac:dyDescent="0.25">
      <c r="A39" s="82"/>
      <c r="B39" s="82"/>
      <c r="C39" s="82"/>
      <c r="D39" s="82"/>
      <c r="E39" s="72" t="s">
        <v>13</v>
      </c>
      <c r="F39" s="82"/>
      <c r="G39" s="82"/>
      <c r="H39" s="82"/>
      <c r="I39" s="82"/>
      <c r="J39" s="82"/>
      <c r="K39" s="82"/>
      <c r="L39" s="72" t="s">
        <v>12</v>
      </c>
      <c r="M39" s="82"/>
      <c r="N39" s="82"/>
      <c r="O39" s="82"/>
      <c r="P39" s="72" t="s">
        <v>4</v>
      </c>
      <c r="Q39" s="82"/>
      <c r="R39" s="82"/>
      <c r="S39" s="82"/>
      <c r="T39" s="82"/>
      <c r="U39" s="72" t="s">
        <v>7</v>
      </c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3"/>
      <c r="AS39" s="81"/>
      <c r="AT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</row>
    <row r="40" spans="1:57" ht="18" customHeight="1" x14ac:dyDescent="0.25">
      <c r="A40" s="82"/>
      <c r="B40" s="82"/>
      <c r="C40" s="82"/>
      <c r="D40" s="82"/>
      <c r="E40" s="72" t="str">
        <f>IF(AH79=XXXX!A28,"O","X")</f>
        <v>X</v>
      </c>
      <c r="F40" s="82"/>
      <c r="G40" s="82"/>
      <c r="H40" s="82"/>
      <c r="I40" s="82"/>
      <c r="J40" s="82"/>
      <c r="K40" s="82"/>
      <c r="L40" s="72" t="s">
        <v>3</v>
      </c>
      <c r="M40" s="82"/>
      <c r="N40" s="82"/>
      <c r="O40" s="82"/>
      <c r="P40" s="72" t="str">
        <f>IF(AH77=XXXX!A26,"I","X")</f>
        <v>X</v>
      </c>
      <c r="Q40" s="82"/>
      <c r="R40" s="82"/>
      <c r="S40" s="82"/>
      <c r="T40" s="82"/>
      <c r="U40" s="72" t="s">
        <v>11</v>
      </c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3"/>
      <c r="AS40" s="81"/>
      <c r="AT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</row>
    <row r="41" spans="1:57" ht="18" customHeight="1" x14ac:dyDescent="0.25">
      <c r="A41" s="82"/>
      <c r="B41" s="82"/>
      <c r="C41" s="82"/>
      <c r="D41" s="82"/>
      <c r="E41" s="88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72" t="s">
        <v>22</v>
      </c>
      <c r="Q41" s="82"/>
      <c r="R41" s="82"/>
      <c r="S41" s="82"/>
      <c r="T41" s="82"/>
      <c r="U41" s="72" t="str">
        <f>IF(AH76=XXXX!A25,"E","X")</f>
        <v>X</v>
      </c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3"/>
      <c r="AS41" s="81"/>
      <c r="AT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</row>
    <row r="42" spans="1:57" ht="18" customHeight="1" x14ac:dyDescent="0.25">
      <c r="A42" s="82"/>
      <c r="B42" s="82"/>
      <c r="C42" s="82"/>
      <c r="D42" s="82"/>
      <c r="E42" s="72" t="str">
        <f>IF(AH79=XXXX!A28,"O","X")</f>
        <v>X</v>
      </c>
      <c r="F42" s="82"/>
      <c r="G42" s="82"/>
      <c r="H42" s="82"/>
      <c r="I42" s="82"/>
      <c r="J42" s="82"/>
      <c r="K42" s="82"/>
      <c r="L42" s="82"/>
      <c r="M42" s="72" t="str">
        <f>IF(AH74=XXXX!A23,"22S","22X")</f>
        <v>22X</v>
      </c>
      <c r="N42" s="72" t="str">
        <f>IF(AH76=XXXX!A25,"E","X")</f>
        <v>X</v>
      </c>
      <c r="O42" s="72" t="s">
        <v>7</v>
      </c>
      <c r="P42" s="72" t="str">
        <f>IF(AH79=XXXX!A28,"O","X")</f>
        <v>X</v>
      </c>
      <c r="Q42" s="88"/>
      <c r="R42" s="72" t="str">
        <f>IF(AH76=XXXX!A25,"E","X")</f>
        <v>X</v>
      </c>
      <c r="S42" s="72" t="s">
        <v>3</v>
      </c>
      <c r="T42" s="72" t="str">
        <f>IF(AH77=XXXX!A26,"I","X")</f>
        <v>X</v>
      </c>
      <c r="U42" s="82"/>
      <c r="V42" s="82"/>
      <c r="W42" s="82"/>
      <c r="X42" s="82"/>
      <c r="Y42" s="82"/>
      <c r="Z42" s="83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3"/>
      <c r="AS42" s="81"/>
      <c r="AT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</row>
    <row r="43" spans="1:57" ht="18" customHeight="1" x14ac:dyDescent="0.25">
      <c r="A43" s="82"/>
      <c r="B43" s="82"/>
      <c r="C43" s="82"/>
      <c r="D43" s="82"/>
      <c r="E43" s="72" t="s">
        <v>8</v>
      </c>
      <c r="F43" s="82"/>
      <c r="G43" s="82"/>
      <c r="H43" s="82"/>
      <c r="I43" s="82"/>
      <c r="J43" s="82"/>
      <c r="K43" s="82"/>
      <c r="L43" s="82"/>
      <c r="M43" s="72" t="str">
        <f>IF(AH76=XXXX!A25,"E","X")</f>
        <v>X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3"/>
      <c r="AA43" s="82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</row>
    <row r="44" spans="1:57" ht="18" customHeight="1" x14ac:dyDescent="0.25">
      <c r="A44" s="82"/>
      <c r="B44" s="82"/>
      <c r="C44" s="82"/>
      <c r="D44" s="82"/>
      <c r="E44" s="72" t="s">
        <v>12</v>
      </c>
      <c r="F44" s="82"/>
      <c r="G44" s="82"/>
      <c r="H44" s="82"/>
      <c r="I44" s="82"/>
      <c r="J44" s="82"/>
      <c r="K44" s="82"/>
      <c r="L44" s="82"/>
      <c r="M44" s="72" t="s">
        <v>17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3"/>
      <c r="AA44" s="82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</row>
    <row r="45" spans="1:57" ht="18" customHeight="1" x14ac:dyDescent="0.25">
      <c r="A45" s="82"/>
      <c r="B45" s="82"/>
      <c r="C45" s="82"/>
      <c r="D45" s="82"/>
      <c r="E45" s="72" t="s">
        <v>3</v>
      </c>
      <c r="F45" s="82"/>
      <c r="G45" s="82"/>
      <c r="H45" s="82"/>
      <c r="I45" s="82"/>
      <c r="J45" s="82"/>
      <c r="K45" s="82"/>
      <c r="L45" s="82"/>
      <c r="M45" s="72" t="str">
        <f>IF(AH76=XXXX!A25,"E","X")</f>
        <v>X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3"/>
      <c r="AA45" s="82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</row>
    <row r="46" spans="1:57" ht="18" customHeight="1" x14ac:dyDescent="0.25">
      <c r="A46" s="82"/>
      <c r="B46" s="82"/>
      <c r="C46" s="82"/>
      <c r="D46" s="82"/>
      <c r="E46" s="72" t="str">
        <f>IF(AH74=XXXX!A29,"22V","22X")</f>
        <v>22X</v>
      </c>
      <c r="F46" s="72" t="str">
        <f>IF(AH77=XXXX!A26,"I","X")</f>
        <v>X</v>
      </c>
      <c r="G46" s="72" t="s">
        <v>12</v>
      </c>
      <c r="H46" s="72" t="str">
        <f>IF(AH79=XXXX!A28,"O","X")</f>
        <v>X</v>
      </c>
      <c r="I46" s="88"/>
      <c r="J46" s="72" t="str">
        <f>IF(AH79=XXXX!A28,"O","X")</f>
        <v>X</v>
      </c>
      <c r="K46" s="72" t="s">
        <v>20</v>
      </c>
      <c r="L46" s="72" t="str">
        <f>IF(AH79=XXXX!A28,"O","X")</f>
        <v>X</v>
      </c>
      <c r="M46" s="72" t="s">
        <v>8</v>
      </c>
      <c r="N46" s="72" t="s">
        <v>12</v>
      </c>
      <c r="O46" s="72" t="s">
        <v>10</v>
      </c>
      <c r="P46" s="84" t="str">
        <f>IF(AH77=XXXX!A26,"I","X")</f>
        <v>X</v>
      </c>
      <c r="Q46" s="72" t="s">
        <v>17</v>
      </c>
      <c r="R46" s="72" t="str">
        <f>IF(AH77=XXXX!A26,"I","X")</f>
        <v>X</v>
      </c>
      <c r="S46" s="88"/>
      <c r="T46" s="72" t="s">
        <v>15</v>
      </c>
      <c r="U46" s="72" t="s">
        <v>2</v>
      </c>
      <c r="V46" s="82"/>
      <c r="W46" s="82"/>
      <c r="X46" s="82"/>
      <c r="Y46" s="82"/>
      <c r="Z46" s="83"/>
      <c r="AA46" s="82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</row>
    <row r="47" spans="1:57" ht="18" customHeight="1" x14ac:dyDescent="0.25">
      <c r="A47" s="82"/>
      <c r="B47" s="82"/>
      <c r="C47" s="82"/>
      <c r="D47" s="82"/>
      <c r="E47" s="72" t="str">
        <f>IF(AH79=XXXX!A28,"O","X")</f>
        <v>X</v>
      </c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3"/>
      <c r="AA47" s="82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</row>
    <row r="48" spans="1:57" ht="18" customHeight="1" x14ac:dyDescent="0.25">
      <c r="E48" s="71"/>
      <c r="Z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</row>
    <row r="49" spans="1:57" ht="18" customHeight="1" x14ac:dyDescent="0.3">
      <c r="A49" s="96" t="s">
        <v>24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116"/>
      <c r="AG49" s="115"/>
      <c r="AH49" s="115"/>
      <c r="AI49" s="115"/>
      <c r="AJ49" s="115"/>
      <c r="AK49" s="115"/>
      <c r="AL49" s="115"/>
      <c r="AM49" s="115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</row>
    <row r="50" spans="1:57" ht="18" customHeight="1" x14ac:dyDescent="0.3">
      <c r="A50" s="114" t="s">
        <v>25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</row>
    <row r="51" spans="1:57" ht="18" customHeight="1" x14ac:dyDescent="0.25"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ht="18" customHeight="1" x14ac:dyDescent="0.25">
      <c r="A52" s="103" t="s">
        <v>26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7"/>
      <c r="AH52" s="75" t="s">
        <v>27</v>
      </c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</row>
    <row r="53" spans="1:57" ht="18" customHeight="1" x14ac:dyDescent="0.25">
      <c r="A53" s="103" t="s">
        <v>28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7"/>
      <c r="AH53" s="75" t="s">
        <v>29</v>
      </c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</row>
    <row r="54" spans="1:57" ht="15.75" customHeight="1" x14ac:dyDescent="0.25">
      <c r="A54" s="103" t="s">
        <v>30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7"/>
      <c r="AH54" s="75" t="s">
        <v>31</v>
      </c>
      <c r="AJ54" s="71"/>
      <c r="AK54" s="71"/>
      <c r="AL54" s="71"/>
      <c r="AM54" s="71"/>
      <c r="AQ54" s="71"/>
      <c r="AR54" s="71"/>
      <c r="AS54" s="71"/>
    </row>
    <row r="55" spans="1:57" ht="18.75" customHeight="1" x14ac:dyDescent="0.25">
      <c r="A55" s="103" t="s">
        <v>32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7"/>
      <c r="AH55" s="75" t="s">
        <v>33</v>
      </c>
      <c r="AJ55" s="71"/>
      <c r="AK55" s="71"/>
      <c r="AL55" s="71"/>
      <c r="AQ55" s="71"/>
      <c r="AR55" s="71"/>
      <c r="AS55" s="71"/>
    </row>
    <row r="56" spans="1:57" ht="15.75" customHeight="1" x14ac:dyDescent="0.25">
      <c r="A56" s="103" t="s">
        <v>34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5"/>
      <c r="AH56" s="75" t="s">
        <v>35</v>
      </c>
      <c r="AJ56" s="71"/>
      <c r="AK56" s="71"/>
      <c r="AL56" s="71"/>
      <c r="AQ56" s="71"/>
      <c r="AR56" s="71"/>
      <c r="AS56" s="71"/>
    </row>
    <row r="57" spans="1:57" ht="17.25" customHeight="1" x14ac:dyDescent="0.25">
      <c r="A57" s="103" t="s">
        <v>36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75" t="s">
        <v>37</v>
      </c>
      <c r="AJ57" s="71"/>
      <c r="AK57" s="71"/>
      <c r="AL57" s="71"/>
      <c r="AO57" s="71"/>
      <c r="AP57" s="71"/>
      <c r="AQ57" s="71"/>
    </row>
    <row r="58" spans="1:57" ht="18" customHeight="1" x14ac:dyDescent="0.25">
      <c r="A58" s="103" t="s">
        <v>38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75" t="s">
        <v>39</v>
      </c>
    </row>
    <row r="59" spans="1:57" ht="18" customHeight="1" x14ac:dyDescent="0.25">
      <c r="A59" s="97" t="s">
        <v>134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9"/>
      <c r="AH59" s="75" t="s">
        <v>67</v>
      </c>
    </row>
    <row r="60" spans="1:57" ht="18.75" customHeight="1" x14ac:dyDescent="0.25">
      <c r="A60" s="100" t="s">
        <v>133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2"/>
      <c r="AH60" s="78" t="s">
        <v>81</v>
      </c>
    </row>
    <row r="61" spans="1:57" ht="16.5" customHeight="1" x14ac:dyDescent="0.25">
      <c r="A61" s="100" t="s">
        <v>40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2"/>
      <c r="AH61" s="78" t="s">
        <v>41</v>
      </c>
    </row>
    <row r="62" spans="1:57" ht="17.25" customHeight="1" x14ac:dyDescent="0.25">
      <c r="A62" s="100" t="s">
        <v>42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2"/>
      <c r="AH62" s="78" t="s">
        <v>43</v>
      </c>
    </row>
    <row r="63" spans="1:57" ht="18" customHeight="1" x14ac:dyDescent="0.25">
      <c r="A63" s="100" t="s">
        <v>44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2"/>
      <c r="AH63" s="78" t="s">
        <v>45</v>
      </c>
    </row>
    <row r="64" spans="1:57" ht="16.5" customHeight="1" x14ac:dyDescent="0.25">
      <c r="A64" s="100" t="s">
        <v>46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2"/>
      <c r="AH64" s="78" t="s">
        <v>47</v>
      </c>
    </row>
    <row r="65" spans="1:66" ht="13.9" customHeight="1" x14ac:dyDescent="0.25">
      <c r="A65" s="100" t="s">
        <v>48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2"/>
      <c r="AH65" s="78" t="s">
        <v>49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</row>
    <row r="66" spans="1:66" ht="13.9" customHeight="1" x14ac:dyDescent="0.25">
      <c r="A66" s="100" t="s">
        <v>50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2"/>
      <c r="AH66" s="78" t="s">
        <v>51</v>
      </c>
    </row>
    <row r="67" spans="1:66" ht="13.9" customHeight="1" x14ac:dyDescent="0.25">
      <c r="A67" s="100" t="s">
        <v>52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2"/>
      <c r="AH67" s="78" t="s">
        <v>53</v>
      </c>
    </row>
    <row r="68" spans="1:66" ht="13.9" customHeight="1" x14ac:dyDescent="0.25">
      <c r="A68" s="100" t="s">
        <v>54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2"/>
      <c r="AH68" s="78" t="s">
        <v>55</v>
      </c>
    </row>
    <row r="69" spans="1:66" ht="13.9" customHeight="1" x14ac:dyDescent="0.25">
      <c r="A69" s="100" t="s">
        <v>56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2"/>
      <c r="AH69" s="78" t="s">
        <v>57</v>
      </c>
    </row>
    <row r="70" spans="1:66" ht="13.9" customHeight="1" x14ac:dyDescent="0.25">
      <c r="A70" s="100" t="s">
        <v>58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2"/>
      <c r="AH70" s="78" t="s">
        <v>59</v>
      </c>
    </row>
    <row r="71" spans="1:66" ht="13.9" customHeight="1" x14ac:dyDescent="0.25">
      <c r="A71" s="100" t="s">
        <v>60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2"/>
      <c r="AH71" s="78" t="s">
        <v>61</v>
      </c>
    </row>
    <row r="72" spans="1:66" ht="13.9" customHeight="1" x14ac:dyDescent="0.25">
      <c r="A72" s="100" t="s">
        <v>62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2"/>
      <c r="AH72" s="78" t="s">
        <v>63</v>
      </c>
    </row>
    <row r="73" spans="1:66" ht="13.9" customHeight="1" x14ac:dyDescent="0.25">
      <c r="A73" s="100" t="s">
        <v>64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2"/>
      <c r="AH73" s="78" t="s">
        <v>65</v>
      </c>
    </row>
    <row r="74" spans="1:66" ht="13.9" customHeight="1" x14ac:dyDescent="0.25">
      <c r="A74" s="100" t="s">
        <v>66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2"/>
      <c r="AH74" s="78" t="s">
        <v>67</v>
      </c>
    </row>
    <row r="75" spans="1:66" ht="13.9" customHeight="1" x14ac:dyDescent="0.25">
      <c r="A75" s="120" t="s">
        <v>68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7"/>
      <c r="AH75" s="73" t="s">
        <v>69</v>
      </c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</row>
    <row r="76" spans="1:66" ht="13.9" customHeight="1" x14ac:dyDescent="0.25">
      <c r="A76" s="108" t="s">
        <v>70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7"/>
      <c r="AH76" s="92" t="s">
        <v>69</v>
      </c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</row>
    <row r="77" spans="1:66" ht="13.9" customHeight="1" x14ac:dyDescent="0.25">
      <c r="A77" s="109" t="s">
        <v>71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7"/>
      <c r="AH77" s="93" t="s">
        <v>69</v>
      </c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</row>
    <row r="78" spans="1:66" ht="13.9" customHeight="1" x14ac:dyDescent="0.25">
      <c r="A78" s="110" t="s">
        <v>72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7"/>
      <c r="AH78" s="94" t="s">
        <v>69</v>
      </c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</row>
    <row r="79" spans="1:66" ht="13.9" customHeight="1" x14ac:dyDescent="0.25">
      <c r="A79" s="111" t="s">
        <v>73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3"/>
      <c r="AH79" s="95" t="s">
        <v>69</v>
      </c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</row>
    <row r="80" spans="1:66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</sheetData>
  <mergeCells count="31">
    <mergeCell ref="A50:AM50"/>
    <mergeCell ref="AF49:AM49"/>
    <mergeCell ref="A3:AH3"/>
    <mergeCell ref="A1:P1"/>
    <mergeCell ref="A75:AG75"/>
    <mergeCell ref="A56:AG56"/>
    <mergeCell ref="A71:AG71"/>
    <mergeCell ref="A67:AG67"/>
    <mergeCell ref="A68:AG68"/>
    <mergeCell ref="A69:AG69"/>
    <mergeCell ref="A70:AG70"/>
    <mergeCell ref="A58:AG58"/>
    <mergeCell ref="A60:AG60"/>
    <mergeCell ref="A61:AG61"/>
    <mergeCell ref="A62:AG62"/>
    <mergeCell ref="A63:AG63"/>
    <mergeCell ref="A76:AG76"/>
    <mergeCell ref="A77:AG77"/>
    <mergeCell ref="A78:AG78"/>
    <mergeCell ref="A79:AG79"/>
    <mergeCell ref="A72:AG72"/>
    <mergeCell ref="A73:AG73"/>
    <mergeCell ref="A74:AG74"/>
    <mergeCell ref="A64:AG64"/>
    <mergeCell ref="A65:AG65"/>
    <mergeCell ref="A66:AG66"/>
    <mergeCell ref="A57:AG57"/>
    <mergeCell ref="A52:AG52"/>
    <mergeCell ref="A53:AG53"/>
    <mergeCell ref="A54:AG54"/>
    <mergeCell ref="A55:AG5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CA17-BBBB-46EB-B550-8C87856A10C3}">
  <dimension ref="A2:A29"/>
  <sheetViews>
    <sheetView topLeftCell="A7" workbookViewId="0">
      <selection activeCell="E24" sqref="E24"/>
    </sheetView>
  </sheetViews>
  <sheetFormatPr defaultRowHeight="15" x14ac:dyDescent="0.25"/>
  <sheetData>
    <row r="2" spans="1:1" ht="15.75" x14ac:dyDescent="0.25">
      <c r="A2" s="76" t="s">
        <v>74</v>
      </c>
    </row>
    <row r="3" spans="1:1" ht="15.75" x14ac:dyDescent="0.25">
      <c r="A3" s="76" t="s">
        <v>75</v>
      </c>
    </row>
    <row r="4" spans="1:1" ht="15.75" x14ac:dyDescent="0.25">
      <c r="A4" s="76" t="s">
        <v>76</v>
      </c>
    </row>
    <row r="5" spans="1:1" ht="15.75" x14ac:dyDescent="0.25">
      <c r="A5" s="76" t="s">
        <v>77</v>
      </c>
    </row>
    <row r="6" spans="1:1" ht="15.75" x14ac:dyDescent="0.25">
      <c r="A6" s="76" t="s">
        <v>78</v>
      </c>
    </row>
    <row r="7" spans="1:1" ht="15.75" x14ac:dyDescent="0.25">
      <c r="A7" s="76" t="s">
        <v>79</v>
      </c>
    </row>
    <row r="8" spans="1:1" ht="15.75" x14ac:dyDescent="0.25">
      <c r="A8" s="77" t="s">
        <v>80</v>
      </c>
    </row>
    <row r="9" spans="1:1" ht="15.75" x14ac:dyDescent="0.25">
      <c r="A9" s="79" t="s">
        <v>81</v>
      </c>
    </row>
    <row r="10" spans="1:1" ht="15.75" x14ac:dyDescent="0.25">
      <c r="A10" s="79" t="s">
        <v>82</v>
      </c>
    </row>
    <row r="11" spans="1:1" ht="15.75" x14ac:dyDescent="0.25">
      <c r="A11" s="79" t="s">
        <v>83</v>
      </c>
    </row>
    <row r="12" spans="1:1" ht="15.75" x14ac:dyDescent="0.25">
      <c r="A12" s="79" t="s">
        <v>84</v>
      </c>
    </row>
    <row r="13" spans="1:1" ht="15.75" x14ac:dyDescent="0.25">
      <c r="A13" s="79" t="s">
        <v>85</v>
      </c>
    </row>
    <row r="14" spans="1:1" ht="15.75" x14ac:dyDescent="0.25">
      <c r="A14" s="79" t="s">
        <v>86</v>
      </c>
    </row>
    <row r="15" spans="1:1" ht="15.75" x14ac:dyDescent="0.25">
      <c r="A15" s="79" t="s">
        <v>87</v>
      </c>
    </row>
    <row r="16" spans="1:1" ht="15.75" x14ac:dyDescent="0.25">
      <c r="A16" s="79" t="s">
        <v>88</v>
      </c>
    </row>
    <row r="17" spans="1:1" ht="15.75" x14ac:dyDescent="0.25">
      <c r="A17" s="79" t="s">
        <v>89</v>
      </c>
    </row>
    <row r="18" spans="1:1" ht="15.75" x14ac:dyDescent="0.25">
      <c r="A18" s="79" t="s">
        <v>90</v>
      </c>
    </row>
    <row r="19" spans="1:1" ht="15.75" x14ac:dyDescent="0.25">
      <c r="A19" s="79" t="s">
        <v>91</v>
      </c>
    </row>
    <row r="20" spans="1:1" ht="15.75" x14ac:dyDescent="0.25">
      <c r="A20" s="79" t="s">
        <v>92</v>
      </c>
    </row>
    <row r="21" spans="1:1" ht="15.75" x14ac:dyDescent="0.25">
      <c r="A21" s="79" t="s">
        <v>18</v>
      </c>
    </row>
    <row r="22" spans="1:1" ht="15.75" x14ac:dyDescent="0.25">
      <c r="A22" s="79" t="s">
        <v>93</v>
      </c>
    </row>
    <row r="23" spans="1:1" ht="15.75" x14ac:dyDescent="0.25">
      <c r="A23" s="79" t="s">
        <v>94</v>
      </c>
    </row>
    <row r="24" spans="1:1" ht="15.75" x14ac:dyDescent="0.25">
      <c r="A24" s="89" t="s">
        <v>6</v>
      </c>
    </row>
    <row r="25" spans="1:1" ht="15.75" x14ac:dyDescent="0.25">
      <c r="A25" s="80" t="s">
        <v>15</v>
      </c>
    </row>
    <row r="26" spans="1:1" ht="15.75" x14ac:dyDescent="0.25">
      <c r="A26" s="74" t="s">
        <v>95</v>
      </c>
    </row>
    <row r="27" spans="1:1" ht="15.75" x14ac:dyDescent="0.25">
      <c r="A27" s="80" t="s">
        <v>96</v>
      </c>
    </row>
    <row r="28" spans="1:1" ht="15.75" x14ac:dyDescent="0.25">
      <c r="A28" s="74" t="s">
        <v>97</v>
      </c>
    </row>
    <row r="29" spans="1:1" x14ac:dyDescent="0.25">
      <c r="A29" s="1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98</v>
      </c>
      <c r="K1" s="3"/>
      <c r="L1" s="3"/>
      <c r="M1" s="3"/>
      <c r="N1" s="3"/>
      <c r="O1" s="3"/>
      <c r="R1" s="3"/>
      <c r="S1" s="3"/>
    </row>
    <row r="2" spans="1:71" ht="13.9" customHeight="1" x14ac:dyDescent="0.25">
      <c r="A2" s="25" t="s">
        <v>99</v>
      </c>
      <c r="B2" s="34"/>
      <c r="C2" s="1"/>
      <c r="D2" s="1"/>
      <c r="E2" s="1"/>
      <c r="F2" s="1"/>
      <c r="G2" s="1"/>
      <c r="H2" s="1"/>
      <c r="I2" s="1"/>
      <c r="J2" s="1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BS2" s="35"/>
    </row>
    <row r="3" spans="1:71" ht="13.9" customHeight="1" x14ac:dyDescent="0.25">
      <c r="A3" s="58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27" t="s">
        <v>100</v>
      </c>
      <c r="B4" s="1"/>
      <c r="C4" s="34"/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24" t="s">
        <v>101</v>
      </c>
      <c r="B5" s="1"/>
      <c r="C5" s="1"/>
      <c r="D5" s="1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59">
        <v>5</v>
      </c>
      <c r="B6" s="1"/>
      <c r="C6" s="1"/>
      <c r="D6" s="1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71" ht="13.9" customHeight="1" x14ac:dyDescent="0.25">
      <c r="A7" s="60">
        <v>1</v>
      </c>
      <c r="B7" s="1"/>
      <c r="C7" s="1"/>
      <c r="D7" s="34"/>
      <c r="E7" s="1"/>
      <c r="F7" s="1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71" ht="13.9" customHeight="1" x14ac:dyDescent="0.25">
      <c r="A8" s="60" t="s">
        <v>102</v>
      </c>
      <c r="B8" s="1"/>
      <c r="C8" s="1"/>
      <c r="D8" s="1"/>
      <c r="E8" s="1"/>
      <c r="F8" s="34"/>
      <c r="G8" s="3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71" ht="13.9" customHeight="1" x14ac:dyDescent="0.25">
      <c r="A9" s="60">
        <v>9</v>
      </c>
      <c r="B9" s="1"/>
      <c r="C9" s="34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61">
        <v>4</v>
      </c>
      <c r="B10" s="1"/>
      <c r="C10" s="34"/>
      <c r="D10" s="1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62">
        <v>7</v>
      </c>
      <c r="B11" s="1"/>
      <c r="C11" s="1"/>
      <c r="D11" s="1"/>
      <c r="E11" s="1"/>
      <c r="F11" s="34"/>
      <c r="G11" s="1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71" ht="13.9" customHeight="1" x14ac:dyDescent="0.25">
      <c r="A12" s="63" t="s">
        <v>103</v>
      </c>
      <c r="B12" s="1"/>
      <c r="C12" s="1"/>
      <c r="D12" s="1"/>
      <c r="E12" s="1"/>
      <c r="F12" s="1"/>
      <c r="G12" s="1"/>
      <c r="H12" s="1"/>
      <c r="I12" s="1"/>
      <c r="J12" s="34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71" ht="13.9" customHeight="1" x14ac:dyDescent="0.25">
      <c r="A13" s="64" t="s">
        <v>104</v>
      </c>
      <c r="B13" s="1"/>
      <c r="C13" s="1"/>
      <c r="D13" s="1"/>
      <c r="E13" s="1"/>
      <c r="F13" s="1"/>
      <c r="G13" s="1"/>
      <c r="H13" s="34"/>
      <c r="I13" s="1"/>
      <c r="J13" s="1"/>
      <c r="K13" s="1"/>
      <c r="L13" s="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71" ht="13.9" customHeight="1" x14ac:dyDescent="0.25">
      <c r="A14" s="26" t="s">
        <v>105</v>
      </c>
      <c r="B14" s="1"/>
      <c r="C14" s="1"/>
      <c r="D14" s="1"/>
      <c r="E14" s="1"/>
      <c r="F14" s="34"/>
      <c r="G14" s="1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71" ht="13.9" customHeight="1" x14ac:dyDescent="0.25">
      <c r="A15" s="65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71" ht="13.9" customHeight="1" x14ac:dyDescent="0.25">
      <c r="A16" s="66">
        <v>8</v>
      </c>
      <c r="B16" s="1"/>
      <c r="C16" s="1"/>
      <c r="D16" s="1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58" ht="13.9" customHeight="1" x14ac:dyDescent="0.25">
      <c r="A17" s="67">
        <v>6</v>
      </c>
      <c r="B17" s="1"/>
      <c r="C17" s="1"/>
      <c r="D17" s="1"/>
      <c r="E17" s="1"/>
      <c r="F17" s="1"/>
      <c r="G17" s="1"/>
      <c r="H17" s="34"/>
      <c r="I17" s="1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58" ht="13.9" customHeight="1" x14ac:dyDescent="0.25">
      <c r="A18" s="68" t="s">
        <v>106</v>
      </c>
      <c r="B18" s="1"/>
      <c r="C18" s="1"/>
      <c r="D18" s="1"/>
      <c r="E18" s="1"/>
      <c r="F18" s="1"/>
      <c r="G18" s="1"/>
      <c r="H18" s="34"/>
      <c r="I18" s="1"/>
      <c r="J18" s="1"/>
      <c r="K18" s="1"/>
      <c r="L18" s="1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58" ht="13.9" customHeight="1" x14ac:dyDescent="0.25">
      <c r="A19" s="44" t="s">
        <v>107</v>
      </c>
      <c r="B19" s="1"/>
      <c r="C19" s="1"/>
      <c r="D19" s="34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BF19" s="36"/>
    </row>
    <row r="20" spans="1:58" ht="13.9" customHeight="1" x14ac:dyDescent="0.25">
      <c r="A20" s="2" t="s">
        <v>108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58" ht="13.9" customHeight="1" x14ac:dyDescent="0.25">
      <c r="A21" s="23">
        <v>1</v>
      </c>
    </row>
    <row r="22" spans="1:58" ht="13.9" customHeight="1" x14ac:dyDescent="0.25"/>
    <row r="23" spans="1:58" ht="13.9" customHeight="1" x14ac:dyDescent="0.25">
      <c r="A23" s="24">
        <v>2</v>
      </c>
    </row>
    <row r="24" spans="1:58" ht="13.9" customHeight="1" x14ac:dyDescent="0.25">
      <c r="A24" s="25">
        <v>3</v>
      </c>
    </row>
    <row r="25" spans="1:58" ht="13.9" customHeight="1" x14ac:dyDescent="0.25">
      <c r="A25" s="26">
        <v>4</v>
      </c>
    </row>
    <row r="26" spans="1:58" ht="13.9" customHeight="1" x14ac:dyDescent="0.25">
      <c r="A26" s="27">
        <v>5</v>
      </c>
    </row>
    <row r="27" spans="1:58" ht="13.9" customHeight="1" x14ac:dyDescent="0.25">
      <c r="A27" s="28">
        <v>6</v>
      </c>
    </row>
    <row r="28" spans="1:58" ht="13.9" customHeight="1" x14ac:dyDescent="0.25">
      <c r="A28" s="29">
        <v>7</v>
      </c>
    </row>
    <row r="29" spans="1:58" ht="13.9" customHeight="1" x14ac:dyDescent="0.25">
      <c r="A29" s="30">
        <v>8</v>
      </c>
    </row>
    <row r="30" spans="1:58" ht="13.9" customHeight="1" x14ac:dyDescent="0.25">
      <c r="A30" s="23">
        <v>9</v>
      </c>
    </row>
    <row r="31" spans="1:58" ht="13.9" customHeight="1" x14ac:dyDescent="0.25">
      <c r="A31" s="24">
        <v>10</v>
      </c>
    </row>
    <row r="32" spans="1:58" ht="13.9" customHeight="1" x14ac:dyDescent="0.25">
      <c r="A32" s="25">
        <v>11</v>
      </c>
    </row>
    <row r="33" spans="1:1" ht="13.9" customHeight="1" x14ac:dyDescent="0.25">
      <c r="A33" s="26">
        <v>12</v>
      </c>
    </row>
    <row r="34" spans="1:1" ht="13.9" customHeight="1" x14ac:dyDescent="0.25">
      <c r="A34" s="27">
        <v>13</v>
      </c>
    </row>
    <row r="35" spans="1:1" ht="13.9" customHeight="1" x14ac:dyDescent="0.25">
      <c r="A35" s="31" t="s">
        <v>106</v>
      </c>
    </row>
    <row r="36" spans="1:1" ht="13.9" customHeight="1" x14ac:dyDescent="0.25">
      <c r="A36" s="32" t="s">
        <v>104</v>
      </c>
    </row>
    <row r="37" spans="1:1" ht="13.9" customHeight="1" x14ac:dyDescent="0.25">
      <c r="A37" s="33" t="s">
        <v>103</v>
      </c>
    </row>
    <row r="38" spans="1:1" ht="13.9" customHeight="1" x14ac:dyDescent="0.25">
      <c r="A38" s="43"/>
    </row>
    <row r="39" spans="1:1" ht="13.9" customHeight="1" x14ac:dyDescent="0.25">
      <c r="A39" s="23" t="s">
        <v>102</v>
      </c>
    </row>
    <row r="40" spans="1:1" ht="13.9" customHeight="1" x14ac:dyDescent="0.25">
      <c r="A40" s="24" t="s">
        <v>107</v>
      </c>
    </row>
    <row r="41" spans="1:1" ht="13.9" customHeight="1" x14ac:dyDescent="0.25">
      <c r="A41" s="4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69" t="e">
        <f>IF(#REF!=#REF!,"P","X")</f>
        <v>#REF!</v>
      </c>
      <c r="M1" s="48" t="e">
        <f>IF(#REF!=#REF!,"O","X")</f>
        <v>#REF!</v>
      </c>
      <c r="N1" s="49" t="s">
        <v>12</v>
      </c>
      <c r="O1" s="49" t="s">
        <v>3</v>
      </c>
      <c r="P1" s="49" t="s">
        <v>6</v>
      </c>
      <c r="Q1" s="37" t="s">
        <v>17</v>
      </c>
      <c r="R1" s="37" t="s">
        <v>4</v>
      </c>
      <c r="S1" s="37" t="s">
        <v>11</v>
      </c>
      <c r="T1" s="37" t="s">
        <v>6</v>
      </c>
      <c r="U1" s="37" t="s">
        <v>7</v>
      </c>
      <c r="V1" s="37" t="s">
        <v>11</v>
      </c>
      <c r="W1" s="47" t="s">
        <v>15</v>
      </c>
      <c r="X1" s="46" t="s">
        <v>22</v>
      </c>
      <c r="Y1" s="37" t="s">
        <v>95</v>
      </c>
      <c r="Z1" s="37" t="s">
        <v>4</v>
      </c>
      <c r="AA1" s="37" t="s">
        <v>11</v>
      </c>
      <c r="AB1" s="37" t="s">
        <v>15</v>
      </c>
      <c r="AC1" s="37" t="s">
        <v>17</v>
      </c>
      <c r="AI1" s="52"/>
    </row>
    <row r="2" spans="1:36" ht="40.15" customHeight="1" x14ac:dyDescent="0.55000000000000004">
      <c r="G2" s="70" t="e">
        <f>G6</f>
        <v>#REF!</v>
      </c>
      <c r="H2" s="57" t="s">
        <v>6</v>
      </c>
      <c r="I2" s="70" t="e">
        <f>M7</f>
        <v>#REF!</v>
      </c>
      <c r="J2" s="57" t="s">
        <v>96</v>
      </c>
      <c r="K2" s="57" t="e">
        <f>IF(#REF!=#REF!,"N","X")</f>
        <v>#REF!</v>
      </c>
      <c r="L2" s="57" t="s">
        <v>96</v>
      </c>
      <c r="M2" s="57" t="s">
        <v>13</v>
      </c>
      <c r="N2" s="70" t="e">
        <f>IF(#REF!=#REF!,"A","X")</f>
        <v>#REF!</v>
      </c>
      <c r="O2" s="57" t="s">
        <v>11</v>
      </c>
      <c r="P2" s="57" t="e">
        <f>IF(#REF!=#REF!,"A","X")</f>
        <v>#REF!</v>
      </c>
      <c r="AI2" s="52"/>
    </row>
    <row r="3" spans="1:36" ht="40.15" customHeight="1" x14ac:dyDescent="0.5">
      <c r="E3" s="54" t="e">
        <f>IF(#REF!=#REF!,"T","X")</f>
        <v>#REF!</v>
      </c>
      <c r="F3" s="38" t="s">
        <v>15</v>
      </c>
      <c r="G3" s="38" t="s">
        <v>19</v>
      </c>
      <c r="H3" s="38" t="s">
        <v>7</v>
      </c>
      <c r="I3" s="56" t="s">
        <v>95</v>
      </c>
      <c r="J3" s="38" t="s">
        <v>16</v>
      </c>
      <c r="K3" s="38" t="e">
        <f>IF(#REF!=#REF!,"N","X")</f>
        <v>#REF!</v>
      </c>
      <c r="L3" s="40" t="e">
        <f>IF(#REF!=#REF!,"A","X")</f>
        <v>#REF!</v>
      </c>
      <c r="M3" s="39" t="s">
        <v>13</v>
      </c>
      <c r="N3" s="38" t="s">
        <v>15</v>
      </c>
      <c r="O3" s="38" t="s">
        <v>4</v>
      </c>
      <c r="P3" s="38" t="s">
        <v>95</v>
      </c>
      <c r="Q3" s="38" t="s">
        <v>3</v>
      </c>
      <c r="R3" s="38" t="s">
        <v>15</v>
      </c>
      <c r="S3" s="40" t="s">
        <v>17</v>
      </c>
      <c r="T3" s="39" t="s">
        <v>13</v>
      </c>
      <c r="U3" s="38" t="s">
        <v>15</v>
      </c>
      <c r="V3" s="38" t="s">
        <v>4</v>
      </c>
      <c r="W3" s="38" t="e">
        <f>IF(#REF!=#REF!,"A","X")</f>
        <v>#REF!</v>
      </c>
      <c r="AI3" s="52"/>
    </row>
    <row r="4" spans="1:36" ht="40.15" customHeight="1" x14ac:dyDescent="0.5">
      <c r="J4" s="50" t="e">
        <f>IF(#REF!=#REF!,"M","X")</f>
        <v>#REF!</v>
      </c>
      <c r="K4" s="51" t="s">
        <v>15</v>
      </c>
      <c r="L4" s="51" t="s">
        <v>7</v>
      </c>
      <c r="M4" s="51" t="s">
        <v>15</v>
      </c>
      <c r="N4" s="51" t="s">
        <v>13</v>
      </c>
      <c r="O4" s="51" t="s">
        <v>23</v>
      </c>
      <c r="P4" s="51" t="s">
        <v>15</v>
      </c>
      <c r="Q4" s="51" t="s">
        <v>8</v>
      </c>
      <c r="R4" s="37" t="s">
        <v>11</v>
      </c>
      <c r="S4" s="53" t="s">
        <v>95</v>
      </c>
      <c r="AD4" s="42"/>
      <c r="AI4" s="52"/>
    </row>
    <row r="5" spans="1:36" ht="40.15" customHeight="1" x14ac:dyDescent="0.5">
      <c r="K5" s="41" t="e">
        <f>IF(#REF!=#REF!,"D","X")</f>
        <v>#REF!</v>
      </c>
      <c r="L5" s="38" t="s">
        <v>15</v>
      </c>
      <c r="M5" s="38" t="s">
        <v>4</v>
      </c>
      <c r="N5" s="38" t="e">
        <f>IF(#REF!=#REF!,"O","X")</f>
        <v>#REF!</v>
      </c>
      <c r="O5" s="38" t="s">
        <v>17</v>
      </c>
      <c r="P5" s="38" t="e">
        <f>IF(#REF!=#REF!,"N","X")</f>
        <v>#REF!</v>
      </c>
      <c r="Q5" s="40" t="e">
        <f>IF(#REF!=#REF!,"A","X")</f>
        <v>#REF!</v>
      </c>
      <c r="R5" s="55" t="e">
        <f>IF(#REF!=#REF!,"N","X")</f>
        <v>#REF!</v>
      </c>
      <c r="S5" s="38" t="s">
        <v>6</v>
      </c>
      <c r="T5" s="38" t="s">
        <v>4</v>
      </c>
      <c r="U5" s="38" t="e">
        <f>IF(#REF!=#REF!,"O","X")</f>
        <v>#REF!</v>
      </c>
      <c r="V5" s="38" t="s">
        <v>20</v>
      </c>
      <c r="W5" s="38" t="e">
        <f>IF(#REF!=#REF!,"A","X")</f>
        <v>#REF!</v>
      </c>
      <c r="AD5" s="42"/>
      <c r="AI5" s="52"/>
    </row>
    <row r="6" spans="1:36" ht="40.15" customHeight="1" x14ac:dyDescent="0.5">
      <c r="A6" s="48" t="e">
        <f>IF(#REF!=#REF!,"O","X")</f>
        <v>#REF!</v>
      </c>
      <c r="B6" s="49" t="s">
        <v>8</v>
      </c>
      <c r="C6" s="49" t="s">
        <v>20</v>
      </c>
      <c r="D6" s="49" t="s">
        <v>6</v>
      </c>
      <c r="E6" s="49" t="s">
        <v>7</v>
      </c>
      <c r="F6" s="49" t="s">
        <v>95</v>
      </c>
      <c r="G6" s="45" t="e">
        <f>IF(#REF!=#REF!,"Z","X")</f>
        <v>#REF!</v>
      </c>
      <c r="H6" s="49" t="s">
        <v>95</v>
      </c>
      <c r="I6" s="49" t="s">
        <v>8</v>
      </c>
      <c r="J6" s="49" t="e">
        <f>IF(#REF!=#REF!,"A","X")</f>
        <v>#REF!</v>
      </c>
      <c r="K6" s="49" t="e">
        <f>IF(#REF!=#REF!,"N","X")</f>
        <v>#REF!</v>
      </c>
      <c r="L6" s="49" t="s">
        <v>11</v>
      </c>
      <c r="M6" s="49" t="s">
        <v>15</v>
      </c>
      <c r="AI6" s="52"/>
    </row>
    <row r="7" spans="1:36" ht="40.15" customHeight="1" x14ac:dyDescent="0.5">
      <c r="A7" s="54" t="e">
        <f>IF(#REF!=#REF!,"O","X")</f>
        <v>#REF!</v>
      </c>
      <c r="B7" s="37" t="s">
        <v>8</v>
      </c>
      <c r="C7" s="37" t="s">
        <v>20</v>
      </c>
      <c r="D7" s="37" t="s">
        <v>6</v>
      </c>
      <c r="E7" s="37" t="e">
        <f>IF(#REF!=#REF!,"N","X")</f>
        <v>#REF!</v>
      </c>
      <c r="F7" s="37" t="s">
        <v>95</v>
      </c>
      <c r="G7" s="37" t="e">
        <f>IF(#REF!=#REF!,"Z","X")</f>
        <v>#REF!</v>
      </c>
      <c r="H7" s="37" t="e">
        <f>IF(#REF!=#REF!,"A","X")</f>
        <v>#REF!</v>
      </c>
      <c r="I7" s="37" t="s">
        <v>22</v>
      </c>
      <c r="J7" s="37" t="s">
        <v>95</v>
      </c>
      <c r="K7" s="37" t="s">
        <v>11</v>
      </c>
      <c r="L7" s="37" t="s">
        <v>12</v>
      </c>
      <c r="M7" s="37" t="e">
        <f>IF(#REF!=#REF!,"K","X")</f>
        <v>#REF!</v>
      </c>
      <c r="N7" s="47" t="e">
        <f>IF(#REF!=#REF!,"A","X")</f>
        <v>#REF!</v>
      </c>
      <c r="O7" s="46" t="s">
        <v>12</v>
      </c>
      <c r="P7" s="38" t="s">
        <v>3</v>
      </c>
      <c r="Q7" s="37" t="s">
        <v>8</v>
      </c>
      <c r="R7" s="37" t="s">
        <v>97</v>
      </c>
      <c r="S7" s="37" t="e">
        <f>IF(#REF!=#REF!,"K","X")</f>
        <v>#REF!</v>
      </c>
      <c r="T7" s="37" t="s">
        <v>3</v>
      </c>
      <c r="U7" s="37" t="s">
        <v>97</v>
      </c>
      <c r="V7" s="37" t="s">
        <v>8</v>
      </c>
      <c r="W7" s="37" t="e">
        <f>IF(#REF!=#REF!,"A","X")</f>
        <v>#REF!</v>
      </c>
      <c r="AD7" s="42"/>
      <c r="AI7" s="52"/>
    </row>
    <row r="8" spans="1:36" ht="40.15" customHeight="1" x14ac:dyDescent="0.5">
      <c r="N8" s="42"/>
    </row>
    <row r="9" spans="1:36" ht="40.15" customHeight="1" x14ac:dyDescent="0.55000000000000004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3"/>
      <c r="AC9" s="123"/>
      <c r="AD9" s="123"/>
      <c r="AE9" s="123"/>
      <c r="AF9" s="123"/>
      <c r="AG9" s="123"/>
      <c r="AH9" s="123"/>
      <c r="AI9" s="123"/>
      <c r="AJ9" s="123"/>
    </row>
    <row r="10" spans="1:36" ht="40.15" customHeight="1" x14ac:dyDescent="0.55000000000000004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17" ht="13.9" customHeight="1" x14ac:dyDescent="0.25">
      <c r="A1" t="s">
        <v>109</v>
      </c>
      <c r="K1" s="3"/>
      <c r="L1" s="3"/>
      <c r="M1" s="3"/>
      <c r="N1" s="3"/>
      <c r="O1" s="3"/>
      <c r="P1" s="3"/>
      <c r="Q1" s="3"/>
    </row>
    <row r="2" spans="1:17" ht="13.9" customHeight="1" x14ac:dyDescent="0.25">
      <c r="A2" s="21">
        <v>1</v>
      </c>
      <c r="N2" s="19"/>
    </row>
    <row r="3" spans="1:17" ht="13.9" customHeight="1" x14ac:dyDescent="0.25">
      <c r="A3" s="21">
        <v>2</v>
      </c>
      <c r="J3" s="19"/>
      <c r="M3" s="19"/>
    </row>
    <row r="4" spans="1:17" ht="13.9" customHeight="1" x14ac:dyDescent="0.25">
      <c r="A4" s="21">
        <v>3</v>
      </c>
      <c r="D4" s="19"/>
    </row>
    <row r="5" spans="1:17" ht="13.9" customHeight="1" x14ac:dyDescent="0.25">
      <c r="A5" s="21">
        <v>4</v>
      </c>
      <c r="D5" s="19"/>
    </row>
    <row r="6" spans="1:17" ht="13.9" customHeight="1" x14ac:dyDescent="0.25">
      <c r="A6" s="21">
        <v>5</v>
      </c>
      <c r="I6" s="19"/>
    </row>
    <row r="7" spans="1:17" ht="13.9" customHeight="1" x14ac:dyDescent="0.25">
      <c r="A7" s="21">
        <v>6</v>
      </c>
      <c r="D7" s="19"/>
    </row>
    <row r="8" spans="1:17" ht="13.9" customHeight="1" x14ac:dyDescent="0.25">
      <c r="A8" s="21">
        <v>7</v>
      </c>
      <c r="H8" s="19"/>
    </row>
    <row r="9" spans="1:17" ht="13.9" customHeight="1" x14ac:dyDescent="0.25">
      <c r="A9" s="21">
        <v>8</v>
      </c>
      <c r="K9" s="19"/>
    </row>
    <row r="10" spans="1:17" ht="13.9" customHeight="1" x14ac:dyDescent="0.25">
      <c r="A10" s="21">
        <v>9</v>
      </c>
      <c r="H10" s="19"/>
    </row>
    <row r="11" spans="1:17" ht="13.9" customHeight="1" x14ac:dyDescent="0.25">
      <c r="A11" s="22" t="s">
        <v>101</v>
      </c>
      <c r="B11" s="20"/>
      <c r="K11" s="19"/>
    </row>
    <row r="12" spans="1:17" ht="13.9" customHeight="1" x14ac:dyDescent="0.25">
      <c r="A12" s="22" t="s">
        <v>99</v>
      </c>
      <c r="E12" s="19"/>
    </row>
    <row r="13" spans="1:17" ht="13.9" customHeight="1" x14ac:dyDescent="0.25">
      <c r="A13" s="22" t="s">
        <v>105</v>
      </c>
      <c r="E13" s="19"/>
    </row>
    <row r="14" spans="1:17" ht="13.9" customHeight="1" x14ac:dyDescent="0.25">
      <c r="A14" s="22" t="s">
        <v>100</v>
      </c>
      <c r="N14" s="19"/>
    </row>
    <row r="15" spans="1:17" ht="13.9" customHeight="1" x14ac:dyDescent="0.25">
      <c r="A15" s="22" t="s">
        <v>106</v>
      </c>
      <c r="N15" s="19"/>
    </row>
    <row r="16" spans="1:17" ht="13.9" customHeight="1" x14ac:dyDescent="0.25">
      <c r="A16" s="22" t="s">
        <v>104</v>
      </c>
      <c r="L16" s="19"/>
    </row>
    <row r="17" spans="1:52" ht="13.9" customHeight="1" x14ac:dyDescent="0.25">
      <c r="A17" s="22" t="s">
        <v>103</v>
      </c>
      <c r="M17" s="19"/>
    </row>
    <row r="18" spans="1:52" ht="13.9" customHeight="1" x14ac:dyDescent="0.25">
      <c r="A18" s="22" t="s">
        <v>102</v>
      </c>
      <c r="G18" s="19"/>
      <c r="N18" s="19"/>
      <c r="AZ18" t="s">
        <v>110</v>
      </c>
    </row>
    <row r="19" spans="1:52" ht="13.9" customHeight="1" x14ac:dyDescent="0.25">
      <c r="A19" s="22" t="s">
        <v>107</v>
      </c>
      <c r="K19" s="19"/>
    </row>
    <row r="20" spans="1:52" ht="13.9" customHeight="1" x14ac:dyDescent="0.25">
      <c r="A20" s="22" t="s">
        <v>111</v>
      </c>
      <c r="I20" s="19"/>
      <c r="K20" s="19"/>
    </row>
    <row r="21" spans="1:52" ht="13.9" customHeight="1" x14ac:dyDescent="0.25">
      <c r="A21" t="s">
        <v>108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9">
        <v>1</v>
      </c>
      <c r="B22" t="s">
        <v>112</v>
      </c>
    </row>
    <row r="23" spans="1:52" ht="13.9" customHeight="1" x14ac:dyDescent="0.25">
      <c r="A23" s="13">
        <v>2</v>
      </c>
      <c r="B23" t="s">
        <v>113</v>
      </c>
    </row>
    <row r="24" spans="1:52" ht="13.9" customHeight="1" x14ac:dyDescent="0.25">
      <c r="A24" s="3"/>
      <c r="B24" t="s">
        <v>114</v>
      </c>
    </row>
    <row r="25" spans="1:52" ht="13.9" customHeight="1" x14ac:dyDescent="0.25">
      <c r="A25" s="14">
        <v>3</v>
      </c>
      <c r="B25" t="s">
        <v>115</v>
      </c>
    </row>
    <row r="26" spans="1:52" ht="13.9" customHeight="1" x14ac:dyDescent="0.25">
      <c r="A26" s="8">
        <v>4</v>
      </c>
      <c r="B26" t="s">
        <v>116</v>
      </c>
    </row>
    <row r="27" spans="1:52" ht="13.9" customHeight="1" x14ac:dyDescent="0.25">
      <c r="A27" s="10">
        <v>5</v>
      </c>
      <c r="B27" t="s">
        <v>117</v>
      </c>
    </row>
    <row r="28" spans="1:52" ht="13.9" customHeight="1" x14ac:dyDescent="0.25">
      <c r="A28" s="15">
        <v>6</v>
      </c>
      <c r="B28" t="s">
        <v>118</v>
      </c>
    </row>
    <row r="29" spans="1:52" ht="13.9" customHeight="1" x14ac:dyDescent="0.25">
      <c r="A29" s="12">
        <v>7</v>
      </c>
      <c r="B29" t="s">
        <v>119</v>
      </c>
    </row>
    <row r="30" spans="1:52" ht="13.9" customHeight="1" x14ac:dyDescent="0.25">
      <c r="A30" s="3">
        <v>8</v>
      </c>
      <c r="B30" t="s">
        <v>120</v>
      </c>
    </row>
    <row r="31" spans="1:52" ht="13.9" customHeight="1" x14ac:dyDescent="0.25">
      <c r="A31" s="6">
        <v>9</v>
      </c>
      <c r="B31" t="s">
        <v>121</v>
      </c>
    </row>
    <row r="32" spans="1:52" ht="13.9" customHeight="1" x14ac:dyDescent="0.25">
      <c r="A32" s="7">
        <v>10</v>
      </c>
      <c r="B32" t="s">
        <v>122</v>
      </c>
    </row>
    <row r="33" spans="1:2" ht="13.9" customHeight="1" x14ac:dyDescent="0.25">
      <c r="A33" s="14">
        <v>11</v>
      </c>
      <c r="B33" t="s">
        <v>123</v>
      </c>
    </row>
    <row r="34" spans="1:2" ht="13.9" customHeight="1" x14ac:dyDescent="0.25">
      <c r="A34" s="8">
        <v>12</v>
      </c>
      <c r="B34" t="s">
        <v>124</v>
      </c>
    </row>
    <row r="35" spans="1:2" ht="13.9" customHeight="1" x14ac:dyDescent="0.25">
      <c r="A35" s="10">
        <v>13</v>
      </c>
      <c r="B35" t="s">
        <v>125</v>
      </c>
    </row>
    <row r="36" spans="1:2" ht="13.9" customHeight="1" x14ac:dyDescent="0.25">
      <c r="A36" s="11">
        <v>14</v>
      </c>
      <c r="B36" t="s">
        <v>126</v>
      </c>
    </row>
    <row r="37" spans="1:2" ht="13.9" customHeight="1" x14ac:dyDescent="0.25">
      <c r="A37" s="12">
        <v>15</v>
      </c>
      <c r="B37" t="s">
        <v>127</v>
      </c>
    </row>
    <row r="38" spans="1:2" ht="13.9" customHeight="1" x14ac:dyDescent="0.25">
      <c r="A38" s="4" t="s">
        <v>103</v>
      </c>
      <c r="B38" t="s">
        <v>128</v>
      </c>
    </row>
    <row r="39" spans="1:2" ht="13.9" customHeight="1" x14ac:dyDescent="0.25">
      <c r="A39" s="16" t="s">
        <v>102</v>
      </c>
      <c r="B39" t="s">
        <v>129</v>
      </c>
    </row>
    <row r="40" spans="1:2" ht="13.9" customHeight="1" x14ac:dyDescent="0.25">
      <c r="A40" s="17" t="s">
        <v>107</v>
      </c>
      <c r="B40" t="s">
        <v>130</v>
      </c>
    </row>
    <row r="41" spans="1:2" ht="13.9" customHeight="1" x14ac:dyDescent="0.25">
      <c r="A41" s="18" t="s">
        <v>111</v>
      </c>
      <c r="B41" t="s">
        <v>131</v>
      </c>
    </row>
    <row r="42" spans="1:2" ht="13.9" customHeight="1" x14ac:dyDescent="0.25">
      <c r="A42" s="5"/>
    </row>
    <row r="43" spans="1:2" ht="13.9" customHeight="1" x14ac:dyDescent="0.25">
      <c r="A43" s="4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puzla-karavanke</vt:lpstr>
      <vt:lpstr>XXXX</vt:lpstr>
      <vt:lpstr>vzorec</vt:lpstr>
      <vt:lpstr>KRIŽANKA21</vt:lpstr>
      <vt:lpstr>3.del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Janez</dc:creator>
  <cp:keywords/>
  <dc:description/>
  <cp:lastModifiedBy>Jano Černilec</cp:lastModifiedBy>
  <cp:revision/>
  <dcterms:created xsi:type="dcterms:W3CDTF">2015-05-03T07:18:43Z</dcterms:created>
  <dcterms:modified xsi:type="dcterms:W3CDTF">2022-05-26T10:19:01Z</dcterms:modified>
  <cp:category/>
  <cp:contentStatus/>
</cp:coreProperties>
</file>