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no\Documents\"/>
    </mc:Choice>
  </mc:AlternateContent>
  <xr:revisionPtr revIDLastSave="0" documentId="13_ncr:1_{2A66F694-8E81-4FDB-A76F-BC197220D5B4}" xr6:coauthVersionLast="45" xr6:coauthVersionMax="45" xr10:uidLastSave="{00000000-0000-0000-0000-000000000000}"/>
  <bookViews>
    <workbookView xWindow="-120" yWindow="-120" windowWidth="29040" windowHeight="17640" xr2:uid="{30193963-7A13-4CB2-921C-BB4B04FE04F8}"/>
  </bookViews>
  <sheets>
    <sheet name="1_artikel" sheetId="7" r:id="rId1"/>
    <sheet name="2_artikel" sheetId="11" r:id="rId2"/>
    <sheet name="3_artikel" sheetId="12" r:id="rId3"/>
    <sheet name="4_artikel" sheetId="13" r:id="rId4"/>
    <sheet name="5_artikel" sheetId="14" r:id="rId5"/>
    <sheet name="6_artikel" sheetId="15" r:id="rId6"/>
    <sheet name="22% DDV obratna" sheetId="5" state="hidden" r:id="rId7"/>
    <sheet name="9,5% DDV obratna" sheetId="10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5" l="1"/>
  <c r="L10" i="15" s="1"/>
  <c r="K9" i="15"/>
  <c r="M9" i="15" s="1"/>
  <c r="P8" i="15"/>
  <c r="K8" i="15"/>
  <c r="L8" i="15" s="1"/>
  <c r="M8" i="15" s="1"/>
  <c r="P7" i="15"/>
  <c r="K7" i="15"/>
  <c r="L7" i="15" s="1"/>
  <c r="M7" i="15" s="1"/>
  <c r="D5" i="15"/>
  <c r="K10" i="14"/>
  <c r="L10" i="14" s="1"/>
  <c r="K9" i="14"/>
  <c r="M9" i="14" s="1"/>
  <c r="P8" i="14"/>
  <c r="K8" i="14"/>
  <c r="L8" i="14" s="1"/>
  <c r="M8" i="14" s="1"/>
  <c r="P7" i="14"/>
  <c r="K7" i="14"/>
  <c r="L7" i="14" s="1"/>
  <c r="M7" i="14" s="1"/>
  <c r="D5" i="14"/>
  <c r="D6" i="14" s="1"/>
  <c r="K10" i="13"/>
  <c r="L10" i="13" s="1"/>
  <c r="K9" i="13"/>
  <c r="M9" i="13" s="1"/>
  <c r="P8" i="13"/>
  <c r="K8" i="13"/>
  <c r="L8" i="13" s="1"/>
  <c r="M8" i="13" s="1"/>
  <c r="P7" i="13"/>
  <c r="K7" i="13"/>
  <c r="L7" i="13" s="1"/>
  <c r="M7" i="13" s="1"/>
  <c r="D5" i="13"/>
  <c r="D6" i="13" s="1"/>
  <c r="K10" i="12"/>
  <c r="L10" i="12" s="1"/>
  <c r="K9" i="12"/>
  <c r="M9" i="12" s="1"/>
  <c r="P8" i="12"/>
  <c r="K8" i="12"/>
  <c r="L8" i="12" s="1"/>
  <c r="M8" i="12" s="1"/>
  <c r="P7" i="12"/>
  <c r="K7" i="12"/>
  <c r="L7" i="12" s="1"/>
  <c r="M7" i="12" s="1"/>
  <c r="D5" i="12"/>
  <c r="L10" i="11"/>
  <c r="P10" i="11" s="1"/>
  <c r="K10" i="11"/>
  <c r="K9" i="11"/>
  <c r="M9" i="11" s="1"/>
  <c r="P8" i="11"/>
  <c r="K8" i="11"/>
  <c r="L8" i="11" s="1"/>
  <c r="M8" i="11" s="1"/>
  <c r="P7" i="11"/>
  <c r="L7" i="11"/>
  <c r="M7" i="11" s="1"/>
  <c r="K7" i="11"/>
  <c r="D5" i="11"/>
  <c r="D6" i="11" s="1"/>
  <c r="D7" i="11" s="1"/>
  <c r="D5" i="7"/>
  <c r="M10" i="15" l="1"/>
  <c r="P10" i="15"/>
  <c r="D6" i="15"/>
  <c r="D7" i="15" s="1"/>
  <c r="M10" i="14"/>
  <c r="P10" i="14"/>
  <c r="D7" i="14"/>
  <c r="M10" i="13"/>
  <c r="P10" i="13"/>
  <c r="D7" i="13"/>
  <c r="P10" i="12"/>
  <c r="M10" i="12"/>
  <c r="D6" i="12"/>
  <c r="D7" i="12" s="1"/>
  <c r="D8" i="11"/>
  <c r="D9" i="11" s="1"/>
  <c r="M10" i="11"/>
  <c r="D13" i="10"/>
  <c r="D12" i="10"/>
  <c r="D11" i="10"/>
  <c r="D10" i="10"/>
  <c r="D9" i="10"/>
  <c r="D8" i="10"/>
  <c r="D7" i="10"/>
  <c r="D6" i="10"/>
  <c r="K24" i="10"/>
  <c r="L24" i="10" s="1"/>
  <c r="J28" i="10"/>
  <c r="K28" i="10" s="1"/>
  <c r="J27" i="10"/>
  <c r="L27" i="10" s="1"/>
  <c r="O26" i="10"/>
  <c r="J26" i="10"/>
  <c r="K26" i="10" s="1"/>
  <c r="L26" i="10" s="1"/>
  <c r="O25" i="10"/>
  <c r="J25" i="10"/>
  <c r="K25" i="10" s="1"/>
  <c r="L25" i="10" s="1"/>
  <c r="H21" i="10"/>
  <c r="D16" i="10"/>
  <c r="D17" i="10" s="1"/>
  <c r="C8" i="10"/>
  <c r="H21" i="5"/>
  <c r="D10" i="5"/>
  <c r="D20" i="5"/>
  <c r="D21" i="5" s="1"/>
  <c r="D6" i="7"/>
  <c r="K10" i="7"/>
  <c r="L10" i="7" s="1"/>
  <c r="P10" i="7" s="1"/>
  <c r="K9" i="7"/>
  <c r="M9" i="7" s="1"/>
  <c r="P8" i="7"/>
  <c r="K8" i="7"/>
  <c r="L8" i="7" s="1"/>
  <c r="M8" i="7" s="1"/>
  <c r="P7" i="7"/>
  <c r="K7" i="7"/>
  <c r="L7" i="7" s="1"/>
  <c r="M7" i="7" s="1"/>
  <c r="J27" i="5"/>
  <c r="L27" i="5" s="1"/>
  <c r="O26" i="5"/>
  <c r="O25" i="5"/>
  <c r="J28" i="5"/>
  <c r="K28" i="5" s="1"/>
  <c r="D19" i="5"/>
  <c r="D18" i="5"/>
  <c r="D17" i="5"/>
  <c r="D16" i="5"/>
  <c r="J26" i="5"/>
  <c r="K26" i="5" s="1"/>
  <c r="L26" i="5" s="1"/>
  <c r="J25" i="5"/>
  <c r="K25" i="5" s="1"/>
  <c r="L25" i="5" s="1"/>
  <c r="C8" i="5"/>
  <c r="D6" i="5"/>
  <c r="D7" i="5" s="1"/>
  <c r="C6" i="5"/>
  <c r="D8" i="15" l="1"/>
  <c r="D9" i="15"/>
  <c r="D8" i="14"/>
  <c r="D9" i="14" s="1"/>
  <c r="D8" i="13"/>
  <c r="D9" i="13" s="1"/>
  <c r="D8" i="12"/>
  <c r="D9" i="12"/>
  <c r="D10" i="11"/>
  <c r="D11" i="11"/>
  <c r="D18" i="10"/>
  <c r="D19" i="10" s="1"/>
  <c r="O28" i="10"/>
  <c r="L28" i="10"/>
  <c r="O28" i="5"/>
  <c r="L28" i="5"/>
  <c r="M10" i="7"/>
  <c r="D22" i="5"/>
  <c r="D23" i="5" s="1"/>
  <c r="D8" i="5"/>
  <c r="D9" i="5" s="1"/>
  <c r="D10" i="15" l="1"/>
  <c r="D11" i="15" s="1"/>
  <c r="D10" i="14"/>
  <c r="D11" i="14"/>
  <c r="D10" i="13"/>
  <c r="D11" i="13"/>
  <c r="D10" i="12"/>
  <c r="D11" i="12"/>
  <c r="D12" i="11"/>
  <c r="D13" i="11" s="1"/>
  <c r="D15" i="11" s="1"/>
  <c r="D20" i="10"/>
  <c r="D21" i="10" s="1"/>
  <c r="D11" i="5"/>
  <c r="D12" i="15" l="1"/>
  <c r="D13" i="15" s="1"/>
  <c r="D15" i="15" s="1"/>
  <c r="D12" i="14"/>
  <c r="D13" i="14"/>
  <c r="D15" i="14" s="1"/>
  <c r="D12" i="13"/>
  <c r="D13" i="13"/>
  <c r="D15" i="13" s="1"/>
  <c r="D12" i="12"/>
  <c r="D13" i="12" s="1"/>
  <c r="D15" i="12" s="1"/>
  <c r="D16" i="11"/>
  <c r="D17" i="11"/>
  <c r="D22" i="10"/>
  <c r="D23" i="10" s="1"/>
  <c r="D12" i="5"/>
  <c r="D16" i="15" l="1"/>
  <c r="D17" i="15" s="1"/>
  <c r="D16" i="14"/>
  <c r="D17" i="14" s="1"/>
  <c r="D16" i="13"/>
  <c r="D17" i="13"/>
  <c r="D16" i="12"/>
  <c r="D17" i="12" s="1"/>
  <c r="D18" i="11"/>
  <c r="D19" i="11" s="1"/>
  <c r="D13" i="5"/>
  <c r="D18" i="15" l="1"/>
  <c r="D19" i="15" s="1"/>
  <c r="D18" i="14"/>
  <c r="D19" i="14" s="1"/>
  <c r="D18" i="13"/>
  <c r="D19" i="13" s="1"/>
  <c r="D18" i="12"/>
  <c r="D19" i="12" s="1"/>
  <c r="D20" i="11"/>
  <c r="D21" i="11" s="1"/>
  <c r="D7" i="7"/>
  <c r="D20" i="15" l="1"/>
  <c r="D21" i="15"/>
  <c r="D20" i="14"/>
  <c r="D21" i="14" s="1"/>
  <c r="D20" i="13"/>
  <c r="D21" i="13"/>
  <c r="D20" i="12"/>
  <c r="D21" i="12" s="1"/>
  <c r="D22" i="11"/>
  <c r="D23" i="11" s="1"/>
  <c r="D8" i="7"/>
  <c r="D9" i="7" s="1"/>
  <c r="D22" i="15" l="1"/>
  <c r="D23" i="15" s="1"/>
  <c r="D22" i="14"/>
  <c r="D23" i="14" s="1"/>
  <c r="D22" i="13"/>
  <c r="D23" i="13" s="1"/>
  <c r="D22" i="12"/>
  <c r="D23" i="12" s="1"/>
  <c r="D10" i="7"/>
  <c r="D11" i="7" s="1"/>
  <c r="D12" i="7" l="1"/>
  <c r="D13" i="7" s="1"/>
  <c r="D15" i="7" s="1"/>
  <c r="D16" i="7" l="1"/>
  <c r="D17" i="7" s="1"/>
  <c r="D18" i="7" s="1"/>
  <c r="D19" i="7" s="1"/>
  <c r="D20" i="7" s="1"/>
  <c r="D21" i="7" s="1"/>
  <c r="D22" i="7" s="1"/>
  <c r="D23" i="7" s="1"/>
</calcChain>
</file>

<file path=xl/sharedStrings.xml><?xml version="1.0" encoding="utf-8"?>
<sst xmlns="http://schemas.openxmlformats.org/spreadsheetml/2006/main" count="326" uniqueCount="33">
  <si>
    <t>Naziv artikla:</t>
  </si>
  <si>
    <t>Šifra artikla:</t>
  </si>
  <si>
    <t>Fakturna cena brez DDV</t>
  </si>
  <si>
    <t>%</t>
  </si>
  <si>
    <t>EUR</t>
  </si>
  <si>
    <t>Nabavna cena</t>
  </si>
  <si>
    <t>Marža v %</t>
  </si>
  <si>
    <t>Prodajna cena brez DDV</t>
  </si>
  <si>
    <t>22 % DDV</t>
  </si>
  <si>
    <t>Prodajna cena z DDV</t>
  </si>
  <si>
    <t xml:space="preserve">Mobilni telefon Samsung GSM M3 </t>
  </si>
  <si>
    <t>xxxxxxx</t>
  </si>
  <si>
    <t>xxxxx</t>
  </si>
  <si>
    <t>xxxxxxxxxxxxxxxxxxxxxxxxxxxx</t>
  </si>
  <si>
    <t>Maloprodajna cena z DDV</t>
  </si>
  <si>
    <t>Fakturna cena z DDV</t>
  </si>
  <si>
    <t>XXXXX</t>
  </si>
  <si>
    <t>Odvisni nabavni stroški v % brez DDV</t>
  </si>
  <si>
    <t>Odvisni nabavni stroški brez DDV</t>
  </si>
  <si>
    <t>20 % marža</t>
  </si>
  <si>
    <t>9,5 % DDV</t>
  </si>
  <si>
    <t>xxxxxxxxx</t>
  </si>
  <si>
    <t>xxxxxxxxxxxxx</t>
  </si>
  <si>
    <t>NAKUP OD PROIZVAJALCA</t>
  </si>
  <si>
    <t>PRODAJNA CENA BREZ DDV ZA TRGOVINO NA DROBNO</t>
  </si>
  <si>
    <t>NAKUP OD TRGOVINE NA DEBELO</t>
  </si>
  <si>
    <t>PRODAJNA CENA BREZ DDV ZA KONČNEGA POTROŠNIKA</t>
  </si>
  <si>
    <t>PRODAJNA CENA Z DDV ZA TRGOVINO NA DROBNO</t>
  </si>
  <si>
    <t>PRODAJNA CENA BREZ DDV ZA TRGOVINO NA DROBNO (CENA ZA KATALOG NA DEBELO)</t>
  </si>
  <si>
    <t>PRODAJNA CENA Z DDV ZA TRGOVINO NA DROBNO (CENA ZA KATALOG NA DEBELO)</t>
  </si>
  <si>
    <t>PRODAJNA CENA BREZ DDV ZA KONČNEGA POTROŠNIKA (CENA ZA KATALOG TRGOVINE NA DROBNO)</t>
  </si>
  <si>
    <t>PRODAJNA CENA Z DDV ZA KONČNEGA POTROŠNIKA (CENA ZA KATALOG TRGOVINE NA DROBNO)</t>
  </si>
  <si>
    <t>POSTAVITE SE V VNOSNO VRSTICO -&gt; Z MIŠKO OZNAČITE NIČ -&gt; NAMESTO NIČ ZAPIŠITE VAŠO CENO BREZ DDV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</si>
</sst>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%"/>
    <numFmt numFmtId="165" formatCode="0.0000%"/>
    <numFmt numFmtId="166" formatCode="0.000000%"/>
    <numFmt numFmtId="167" formatCode="0.00000000"/>
    <numFmt numFmtId="168" formatCode="0.000000000"/>
    <numFmt numFmtId="169" formatCode="#,##0.000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1"/>
      <color rgb="FFFFD1D1"/>
      <name val="Calibri"/>
      <family val="2"/>
      <charset val="238"/>
      <scheme val="minor"/>
    </font>
    <font>
      <sz val="11"/>
      <color rgb="FFFFD5D5"/>
      <name val="Calibri"/>
      <family val="2"/>
      <charset val="238"/>
      <scheme val="minor"/>
    </font>
    <font>
      <b/>
      <sz val="11"/>
      <color rgb="FFB7FFB7"/>
      <name val="Calibri"/>
      <family val="2"/>
      <charset val="238"/>
      <scheme val="minor"/>
    </font>
    <font>
      <sz val="11"/>
      <color rgb="FFFFD1D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3" borderId="1" xfId="0" applyFill="1" applyBorder="1"/>
    <xf numFmtId="10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4" fontId="0" fillId="0" borderId="0" xfId="0" applyNumberFormat="1"/>
    <xf numFmtId="9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168" fontId="0" fillId="0" borderId="0" xfId="0" applyNumberFormat="1"/>
    <xf numFmtId="2" fontId="0" fillId="0" borderId="0" xfId="0" applyNumberFormat="1"/>
    <xf numFmtId="169" fontId="0" fillId="0" borderId="1" xfId="0" applyNumberFormat="1" applyBorder="1"/>
    <xf numFmtId="1" fontId="0" fillId="0" borderId="0" xfId="1" applyNumberFormat="1" applyFont="1"/>
    <xf numFmtId="166" fontId="0" fillId="0" borderId="1" xfId="1" applyNumberFormat="1" applyFont="1" applyBorder="1"/>
    <xf numFmtId="0" fontId="4" fillId="0" borderId="0" xfId="0" applyFont="1"/>
    <xf numFmtId="0" fontId="5" fillId="0" borderId="0" xfId="0" applyFont="1"/>
    <xf numFmtId="0" fontId="6" fillId="0" borderId="1" xfId="0" applyFont="1" applyBorder="1"/>
    <xf numFmtId="0" fontId="0" fillId="0" borderId="1" xfId="0" applyFill="1" applyBorder="1"/>
    <xf numFmtId="4" fontId="0" fillId="0" borderId="1" xfId="0" applyNumberFormat="1" applyFill="1" applyBorder="1"/>
    <xf numFmtId="165" fontId="0" fillId="0" borderId="1" xfId="0" applyNumberFormat="1" applyFill="1" applyBorder="1"/>
    <xf numFmtId="9" fontId="6" fillId="0" borderId="1" xfId="0" applyNumberFormat="1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Border="1"/>
    <xf numFmtId="0" fontId="5" fillId="0" borderId="1" xfId="0" applyFont="1" applyBorder="1"/>
    <xf numFmtId="4" fontId="5" fillId="0" borderId="1" xfId="0" applyNumberFormat="1" applyFont="1" applyBorder="1"/>
    <xf numFmtId="0" fontId="6" fillId="4" borderId="1" xfId="0" applyFont="1" applyFill="1" applyBorder="1"/>
    <xf numFmtId="9" fontId="6" fillId="4" borderId="1" xfId="0" applyNumberFormat="1" applyFont="1" applyFill="1" applyBorder="1"/>
    <xf numFmtId="4" fontId="6" fillId="4" borderId="1" xfId="0" applyNumberFormat="1" applyFont="1" applyFill="1" applyBorder="1"/>
    <xf numFmtId="0" fontId="7" fillId="5" borderId="1" xfId="0" applyFont="1" applyFill="1" applyBorder="1"/>
    <xf numFmtId="4" fontId="7" fillId="5" borderId="1" xfId="0" applyNumberFormat="1" applyFont="1" applyFill="1" applyBorder="1"/>
    <xf numFmtId="0" fontId="3" fillId="4" borderId="0" xfId="0" applyFont="1" applyFill="1"/>
    <xf numFmtId="0" fontId="8" fillId="5" borderId="1" xfId="0" applyFont="1" applyFill="1" applyBorder="1"/>
    <xf numFmtId="4" fontId="8" fillId="5" borderId="1" xfId="0" applyNumberFormat="1" applyFont="1" applyFill="1" applyBorder="1"/>
    <xf numFmtId="0" fontId="9" fillId="4" borderId="1" xfId="0" applyFont="1" applyFill="1" applyBorder="1"/>
    <xf numFmtId="4" fontId="9" fillId="4" borderId="1" xfId="0" applyNumberFormat="1" applyFont="1" applyFill="1" applyBorder="1"/>
    <xf numFmtId="0" fontId="9" fillId="6" borderId="0" xfId="0" applyFont="1" applyFill="1"/>
    <xf numFmtId="4" fontId="9" fillId="6" borderId="1" xfId="0" applyNumberFormat="1" applyFont="1" applyFill="1" applyBorder="1"/>
    <xf numFmtId="0" fontId="2" fillId="0" borderId="0" xfId="0" applyFont="1"/>
    <xf numFmtId="9" fontId="2" fillId="0" borderId="0" xfId="0" applyNumberFormat="1" applyFont="1"/>
    <xf numFmtId="1" fontId="2" fillId="0" borderId="0" xfId="1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0" fontId="7" fillId="5" borderId="0" xfId="0" applyFont="1" applyFill="1"/>
    <xf numFmtId="0" fontId="10" fillId="5" borderId="0" xfId="0" applyFont="1" applyFill="1"/>
    <xf numFmtId="4" fontId="11" fillId="7" borderId="1" xfId="0" applyNumberFormat="1" applyFont="1" applyFill="1" applyBorder="1"/>
    <xf numFmtId="0" fontId="11" fillId="7" borderId="0" xfId="0" applyFont="1" applyFill="1"/>
    <xf numFmtId="0" fontId="12" fillId="7" borderId="0" xfId="0" applyFont="1" applyFill="1"/>
    <xf numFmtId="0" fontId="0" fillId="2" borderId="1" xfId="0" applyFill="1" applyBorder="1" applyAlignment="1"/>
  </cellXfs>
  <cellStyles count="2">
    <cellStyle name="Navadno" xfId="0" builtinId="0"/>
    <cellStyle name="Odstotek" xfId="1" builtinId="5"/>
  </cellStyles>
  <dxfs count="0"/>
  <tableStyles count="0" defaultTableStyle="TableStyleMedium2" defaultPivotStyle="PivotStyleLight16"/>
  <colors>
    <mruColors>
      <color rgb="FFFFD1D1"/>
      <color rgb="FFFF3300"/>
      <color rgb="FFB7FFB7"/>
      <color rgb="FF008000"/>
      <color rgb="FFFFD5D5"/>
      <color rgb="FFFFB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</xdr:row>
      <xdr:rowOff>142875</xdr:rowOff>
    </xdr:from>
    <xdr:to>
      <xdr:col>19</xdr:col>
      <xdr:colOff>332588</xdr:colOff>
      <xdr:row>14</xdr:row>
      <xdr:rowOff>9256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F8534F46-D756-4C2F-99F8-18FABF464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39675" y="523875"/>
          <a:ext cx="6295238" cy="2152381"/>
        </a:xfrm>
        <a:prstGeom prst="rect">
          <a:avLst/>
        </a:prstGeom>
      </xdr:spPr>
    </xdr:pic>
    <xdr:clientData/>
  </xdr:twoCellAnchor>
  <xdr:twoCellAnchor>
    <xdr:from>
      <xdr:col>11</xdr:col>
      <xdr:colOff>1009650</xdr:colOff>
      <xdr:row>4</xdr:row>
      <xdr:rowOff>66675</xdr:rowOff>
    </xdr:from>
    <xdr:to>
      <xdr:col>13</xdr:col>
      <xdr:colOff>895350</xdr:colOff>
      <xdr:row>11</xdr:row>
      <xdr:rowOff>95250</xdr:rowOff>
    </xdr:to>
    <xdr:cxnSp macro="">
      <xdr:nvCxnSpPr>
        <xdr:cNvPr id="9" name="Raven puščični povezovalnik 8">
          <a:extLst>
            <a:ext uri="{FF2B5EF4-FFF2-40B4-BE49-F238E27FC236}">
              <a16:creationId xmlns:a16="http://schemas.microsoft.com/office/drawing/2014/main" id="{8988DBCF-52E5-4A0D-B6C8-1AAE0FABA4E0}"/>
            </a:ext>
          </a:extLst>
        </xdr:cNvPr>
        <xdr:cNvCxnSpPr/>
      </xdr:nvCxnSpPr>
      <xdr:spPr>
        <a:xfrm>
          <a:off x="12192000" y="828675"/>
          <a:ext cx="3028950" cy="1362075"/>
        </a:xfrm>
        <a:prstGeom prst="straightConnector1">
          <a:avLst/>
        </a:prstGeom>
        <a:ln w="76200"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DBC05-276E-4096-B698-C6B14DB9F8EE}">
  <dimension ref="A1:S29"/>
  <sheetViews>
    <sheetView tabSelected="1" topLeftCell="C1" workbookViewId="0">
      <selection activeCell="N19" sqref="N19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8</v>
      </c>
      <c r="C6" s="23">
        <v>0.180327869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8</v>
      </c>
      <c r="C12" s="6">
        <v>0.22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8</v>
      </c>
      <c r="C16" s="5">
        <v>0.180327869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8</v>
      </c>
      <c r="C22" s="6">
        <v>0.22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C8E71E-134C-454B-997A-AA689F78749B}">
  <dimension ref="A1:S29"/>
  <sheetViews>
    <sheetView workbookViewId="0">
      <selection activeCell="B41" sqref="B41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8</v>
      </c>
      <c r="C6" s="23">
        <v>0.180327869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8</v>
      </c>
      <c r="C12" s="6">
        <v>0.22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8</v>
      </c>
      <c r="C16" s="5">
        <v>0.180327869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8</v>
      </c>
      <c r="C22" s="6">
        <v>0.22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3933A-9D52-4EF9-B6AC-F65DA4EFBCDA}">
  <dimension ref="A1:S29"/>
  <sheetViews>
    <sheetView workbookViewId="0">
      <selection activeCell="C40" sqref="C40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8</v>
      </c>
      <c r="C6" s="23">
        <v>0.180327869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8</v>
      </c>
      <c r="C12" s="6">
        <v>0.22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8</v>
      </c>
      <c r="C16" s="5">
        <v>0.180327869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8</v>
      </c>
      <c r="C22" s="6">
        <v>0.22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CFCBD-FA99-4E2C-A6DB-F26F68023418}">
  <dimension ref="A1:S29"/>
  <sheetViews>
    <sheetView workbookViewId="0">
      <selection activeCell="C43" sqref="C43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8</v>
      </c>
      <c r="C6" s="23">
        <v>0.180327869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8</v>
      </c>
      <c r="C12" s="6">
        <v>0.22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8</v>
      </c>
      <c r="C16" s="5">
        <v>0.180327869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8</v>
      </c>
      <c r="C22" s="6">
        <v>0.22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45A20-E7F2-45F1-AD67-6BCF0374D2F9}">
  <dimension ref="A1:S29"/>
  <sheetViews>
    <sheetView workbookViewId="0">
      <selection activeCell="D37" sqref="D37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8</v>
      </c>
      <c r="C6" s="23">
        <v>0.180327869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8</v>
      </c>
      <c r="C12" s="6">
        <v>0.22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8</v>
      </c>
      <c r="C16" s="5">
        <v>0.180327869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8</v>
      </c>
      <c r="C22" s="6">
        <v>0.22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634890-D5D5-4FA2-A946-BB227422888F}">
  <dimension ref="A1:S29"/>
  <sheetViews>
    <sheetView workbookViewId="0">
      <selection activeCell="D37" sqref="D37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4" max="14" width="17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</row>
    <row r="5" spans="1:16" x14ac:dyDescent="0.25">
      <c r="A5" s="1">
        <v>3</v>
      </c>
      <c r="B5" s="1" t="s">
        <v>15</v>
      </c>
      <c r="C5" s="21" t="s">
        <v>11</v>
      </c>
      <c r="D5" s="40">
        <f>0*1.22</f>
        <v>0</v>
      </c>
      <c r="E5" s="39" t="s">
        <v>32</v>
      </c>
      <c r="F5" s="39"/>
      <c r="G5" s="39"/>
      <c r="H5" s="39"/>
      <c r="I5" s="39"/>
      <c r="J5" s="39"/>
      <c r="K5" s="39"/>
      <c r="L5" s="39"/>
    </row>
    <row r="6" spans="1:16" x14ac:dyDescent="0.25">
      <c r="A6" s="1">
        <v>4</v>
      </c>
      <c r="B6" s="1" t="s">
        <v>8</v>
      </c>
      <c r="C6" s="23">
        <v>0.180327869</v>
      </c>
      <c r="D6" s="22">
        <f>C6*D5</f>
        <v>0</v>
      </c>
    </row>
    <row r="7" spans="1:16" x14ac:dyDescent="0.25">
      <c r="A7" s="20">
        <v>5</v>
      </c>
      <c r="B7" s="20" t="s">
        <v>2</v>
      </c>
      <c r="C7" s="24" t="s">
        <v>11</v>
      </c>
      <c r="D7" s="25">
        <f>D5-D6</f>
        <v>0</v>
      </c>
      <c r="E7" s="18" t="s">
        <v>23</v>
      </c>
      <c r="F7" s="18"/>
      <c r="G7" s="18"/>
      <c r="I7" s="41">
        <v>100</v>
      </c>
      <c r="J7" s="41">
        <v>1.2</v>
      </c>
      <c r="K7" s="41">
        <f>I7*J7</f>
        <v>120</v>
      </c>
      <c r="L7" s="41">
        <f>K7-I7</f>
        <v>20</v>
      </c>
      <c r="M7" s="41">
        <f>L7/K7</f>
        <v>0.16666666666666666</v>
      </c>
      <c r="N7" s="42">
        <v>0.2</v>
      </c>
      <c r="O7" s="41">
        <v>20</v>
      </c>
      <c r="P7" s="43">
        <f>I7+O7</f>
        <v>120</v>
      </c>
    </row>
    <row r="8" spans="1:16" x14ac:dyDescent="0.25">
      <c r="A8" s="1">
        <v>6</v>
      </c>
      <c r="B8" s="1" t="s">
        <v>17</v>
      </c>
      <c r="C8" s="17">
        <v>7.6799999999999993E-6</v>
      </c>
      <c r="D8" s="2">
        <f>C8*D7</f>
        <v>0</v>
      </c>
      <c r="I8" s="41">
        <v>100</v>
      </c>
      <c r="J8" s="41">
        <v>1.22</v>
      </c>
      <c r="K8" s="41">
        <f>I8*J8</f>
        <v>122</v>
      </c>
      <c r="L8" s="41">
        <f>K8-I8</f>
        <v>22</v>
      </c>
      <c r="M8" s="41">
        <f>L8/K8</f>
        <v>0.18032786885245902</v>
      </c>
      <c r="N8" s="42">
        <v>0.22</v>
      </c>
      <c r="O8" s="41">
        <v>22</v>
      </c>
      <c r="P8" s="41">
        <f>I8+O8</f>
        <v>122</v>
      </c>
    </row>
    <row r="9" spans="1:16" x14ac:dyDescent="0.25">
      <c r="A9" s="1">
        <v>7</v>
      </c>
      <c r="B9" s="1" t="s">
        <v>5</v>
      </c>
      <c r="C9" s="1" t="s">
        <v>11</v>
      </c>
      <c r="D9" s="2">
        <f>D7+D8</f>
        <v>0</v>
      </c>
      <c r="I9" s="41">
        <v>100</v>
      </c>
      <c r="J9" s="41">
        <v>1.00000768</v>
      </c>
      <c r="K9" s="44">
        <f>I9+L9</f>
        <v>100.00076799999999</v>
      </c>
      <c r="L9" s="44">
        <v>7.6800000000000002E-4</v>
      </c>
      <c r="M9" s="45">
        <f>L9/K9</f>
        <v>7.6799410180529822E-6</v>
      </c>
      <c r="N9" s="46">
        <v>7.6799999999999993E-6</v>
      </c>
      <c r="O9" s="41">
        <v>7.6800000000000002E-4</v>
      </c>
      <c r="P9" s="41"/>
    </row>
    <row r="10" spans="1:16" x14ac:dyDescent="0.25">
      <c r="A10" s="1">
        <v>8</v>
      </c>
      <c r="B10" s="1" t="s">
        <v>6</v>
      </c>
      <c r="C10" s="6">
        <v>0.2</v>
      </c>
      <c r="D10" s="2">
        <f>C10*D9</f>
        <v>0</v>
      </c>
      <c r="I10" s="41">
        <v>100</v>
      </c>
      <c r="J10" s="41">
        <v>1.1000000000000001</v>
      </c>
      <c r="K10" s="41">
        <f>I10*J10</f>
        <v>110.00000000000001</v>
      </c>
      <c r="L10" s="41">
        <f>K10-I10</f>
        <v>10.000000000000014</v>
      </c>
      <c r="M10" s="41">
        <f>L10/K10</f>
        <v>9.0909090909091023E-2</v>
      </c>
      <c r="N10" s="42">
        <v>0.1</v>
      </c>
      <c r="O10" s="41">
        <v>10</v>
      </c>
      <c r="P10" s="41">
        <f>I10+L10</f>
        <v>110.00000000000001</v>
      </c>
    </row>
    <row r="11" spans="1:16" x14ac:dyDescent="0.25">
      <c r="A11" s="37">
        <v>9</v>
      </c>
      <c r="B11" s="37" t="s">
        <v>7</v>
      </c>
      <c r="C11" s="37" t="s">
        <v>11</v>
      </c>
      <c r="D11" s="38">
        <f>D9+D10</f>
        <v>0</v>
      </c>
      <c r="E11" s="18" t="s">
        <v>28</v>
      </c>
      <c r="F11" s="18"/>
      <c r="G11" s="18"/>
      <c r="H11" s="18"/>
      <c r="I11" s="18"/>
      <c r="J11" s="18"/>
      <c r="K11" s="18"/>
    </row>
    <row r="12" spans="1:16" x14ac:dyDescent="0.25">
      <c r="A12" s="1">
        <v>10</v>
      </c>
      <c r="B12" s="1" t="s">
        <v>8</v>
      </c>
      <c r="C12" s="6">
        <v>0.22</v>
      </c>
      <c r="D12" s="2">
        <f>C12*D11</f>
        <v>0</v>
      </c>
    </row>
    <row r="13" spans="1:16" x14ac:dyDescent="0.25">
      <c r="A13" s="20">
        <v>11</v>
      </c>
      <c r="B13" s="20" t="s">
        <v>9</v>
      </c>
      <c r="C13" s="20" t="s">
        <v>21</v>
      </c>
      <c r="D13" s="49">
        <f>D11+D12</f>
        <v>0</v>
      </c>
      <c r="E13" s="50" t="s">
        <v>29</v>
      </c>
      <c r="F13" s="50"/>
      <c r="G13" s="50"/>
      <c r="H13" s="50"/>
      <c r="I13" s="50"/>
      <c r="J13" s="51"/>
      <c r="K13" s="51"/>
      <c r="O13" s="8"/>
    </row>
    <row r="14" spans="1:16" x14ac:dyDescent="0.25">
      <c r="I14" s="14"/>
    </row>
    <row r="15" spans="1:16" x14ac:dyDescent="0.25">
      <c r="A15" s="1">
        <v>12</v>
      </c>
      <c r="B15" s="1" t="s">
        <v>15</v>
      </c>
      <c r="C15" s="1" t="s">
        <v>22</v>
      </c>
      <c r="D15" s="2">
        <f>D13</f>
        <v>0</v>
      </c>
    </row>
    <row r="16" spans="1:16" x14ac:dyDescent="0.25">
      <c r="A16" s="1">
        <v>13</v>
      </c>
      <c r="B16" s="1" t="s">
        <v>8</v>
      </c>
      <c r="C16" s="5">
        <v>0.180327869</v>
      </c>
      <c r="D16" s="2">
        <f>C16*D15</f>
        <v>0</v>
      </c>
    </row>
    <row r="17" spans="1:19" x14ac:dyDescent="0.25">
      <c r="A17" s="27">
        <v>14</v>
      </c>
      <c r="B17" s="27" t="s">
        <v>2</v>
      </c>
      <c r="C17" s="27" t="s">
        <v>22</v>
      </c>
      <c r="D17" s="28">
        <f>D15-D16</f>
        <v>0</v>
      </c>
      <c r="E17" s="19" t="s">
        <v>25</v>
      </c>
      <c r="F17" s="19"/>
      <c r="G17" s="19"/>
      <c r="H17" s="19"/>
    </row>
    <row r="18" spans="1:19" x14ac:dyDescent="0.25">
      <c r="A18" s="1">
        <v>15</v>
      </c>
      <c r="B18" s="1" t="s">
        <v>18</v>
      </c>
      <c r="C18" s="7">
        <v>0</v>
      </c>
      <c r="D18" s="15">
        <f>C18*D17</f>
        <v>0</v>
      </c>
      <c r="J18" s="11"/>
    </row>
    <row r="19" spans="1:19" x14ac:dyDescent="0.25">
      <c r="A19" s="1">
        <v>16</v>
      </c>
      <c r="B19" s="1" t="s">
        <v>5</v>
      </c>
      <c r="C19" t="s">
        <v>22</v>
      </c>
      <c r="D19" s="2">
        <f>D17+D18</f>
        <v>0</v>
      </c>
    </row>
    <row r="20" spans="1:19" x14ac:dyDescent="0.25">
      <c r="A20" s="1">
        <v>17</v>
      </c>
      <c r="B20" s="1" t="s">
        <v>19</v>
      </c>
      <c r="C20" s="6">
        <v>0.2</v>
      </c>
      <c r="D20" s="2">
        <f>C20*D19</f>
        <v>0</v>
      </c>
    </row>
    <row r="21" spans="1:19" x14ac:dyDescent="0.25">
      <c r="A21" s="32">
        <v>18</v>
      </c>
      <c r="B21" s="32" t="s">
        <v>9</v>
      </c>
      <c r="C21" s="32" t="s">
        <v>22</v>
      </c>
      <c r="D21" s="33">
        <f>D19+D20</f>
        <v>0</v>
      </c>
      <c r="E21" s="19" t="s">
        <v>30</v>
      </c>
      <c r="F21" s="19"/>
      <c r="G21" s="19"/>
      <c r="H21" s="19"/>
      <c r="I21" s="19"/>
    </row>
    <row r="22" spans="1:19" x14ac:dyDescent="0.25">
      <c r="A22" s="1">
        <v>19</v>
      </c>
      <c r="B22" s="1" t="s">
        <v>8</v>
      </c>
      <c r="C22" s="6">
        <v>0.22</v>
      </c>
      <c r="D22" s="2">
        <f>C22*D21</f>
        <v>0</v>
      </c>
    </row>
    <row r="23" spans="1:19" x14ac:dyDescent="0.25">
      <c r="A23" s="27">
        <v>20</v>
      </c>
      <c r="B23" s="27" t="s">
        <v>14</v>
      </c>
      <c r="C23" s="27" t="s">
        <v>22</v>
      </c>
      <c r="D23" s="33">
        <f>D21+D22</f>
        <v>0</v>
      </c>
      <c r="E23" s="47" t="s">
        <v>31</v>
      </c>
      <c r="F23" s="47"/>
      <c r="G23" s="47"/>
      <c r="H23" s="47"/>
      <c r="I23" s="47"/>
      <c r="J23" s="48"/>
      <c r="K23" s="48"/>
      <c r="L23" s="48"/>
    </row>
    <row r="29" spans="1:19" x14ac:dyDescent="0.25">
      <c r="S29" s="11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2AA2C-62A1-4E1B-A0B4-915651114253}">
  <dimension ref="A1:S33"/>
  <sheetViews>
    <sheetView workbookViewId="0">
      <selection activeCell="G25" sqref="G25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  <c r="N4" s="19"/>
      <c r="O4" s="19"/>
    </row>
    <row r="5" spans="1:16" x14ac:dyDescent="0.25">
      <c r="A5" s="27">
        <v>20</v>
      </c>
      <c r="B5" s="27" t="s">
        <v>14</v>
      </c>
      <c r="C5" s="27"/>
      <c r="D5" s="28">
        <v>432</v>
      </c>
      <c r="E5" s="19" t="s">
        <v>26</v>
      </c>
      <c r="F5" s="19"/>
      <c r="G5" s="19"/>
    </row>
    <row r="6" spans="1:16" x14ac:dyDescent="0.25">
      <c r="A6" s="1">
        <v>19</v>
      </c>
      <c r="B6" s="1" t="s">
        <v>8</v>
      </c>
      <c r="C6" s="6">
        <f>22/122</f>
        <v>0.18032786885245902</v>
      </c>
      <c r="D6" s="2">
        <f>C6*D5</f>
        <v>77.901639344262293</v>
      </c>
    </row>
    <row r="7" spans="1:16" x14ac:dyDescent="0.25">
      <c r="A7" s="35">
        <v>18</v>
      </c>
      <c r="B7" s="35" t="s">
        <v>7</v>
      </c>
      <c r="C7" s="35"/>
      <c r="D7" s="36">
        <f>D5-D6</f>
        <v>354.09836065573768</v>
      </c>
      <c r="E7" s="19" t="s">
        <v>26</v>
      </c>
      <c r="F7" s="19"/>
      <c r="G7" s="19"/>
    </row>
    <row r="8" spans="1:16" x14ac:dyDescent="0.25">
      <c r="A8" s="1">
        <v>17</v>
      </c>
      <c r="B8" s="1" t="s">
        <v>19</v>
      </c>
      <c r="C8" s="6">
        <f>20/120</f>
        <v>0.16666666666666666</v>
      </c>
      <c r="D8" s="2">
        <f>D7*C8</f>
        <v>59.016393442622942</v>
      </c>
      <c r="O8" s="19"/>
      <c r="P8" s="19"/>
    </row>
    <row r="9" spans="1:16" x14ac:dyDescent="0.25">
      <c r="A9" s="1">
        <v>16</v>
      </c>
      <c r="B9" s="1" t="s">
        <v>5</v>
      </c>
      <c r="D9" s="2">
        <f>D7-D8</f>
        <v>295.08196721311475</v>
      </c>
    </row>
    <row r="10" spans="1:16" x14ac:dyDescent="0.25">
      <c r="A10" s="1">
        <v>15</v>
      </c>
      <c r="B10" s="1" t="s">
        <v>18</v>
      </c>
      <c r="C10" s="7">
        <v>0</v>
      </c>
      <c r="D10" s="15">
        <f>C10*D9</f>
        <v>0</v>
      </c>
      <c r="O10" s="19"/>
      <c r="P10" s="19"/>
    </row>
    <row r="11" spans="1:16" x14ac:dyDescent="0.25">
      <c r="A11" s="27">
        <v>14</v>
      </c>
      <c r="B11" s="27" t="s">
        <v>2</v>
      </c>
      <c r="C11" s="27" t="s">
        <v>16</v>
      </c>
      <c r="D11" s="28">
        <f>D9-D10</f>
        <v>295.08196721311475</v>
      </c>
      <c r="E11" s="19" t="s">
        <v>25</v>
      </c>
      <c r="F11" s="19"/>
    </row>
    <row r="12" spans="1:16" x14ac:dyDescent="0.25">
      <c r="A12" s="1">
        <v>13</v>
      </c>
      <c r="B12" s="1" t="s">
        <v>8</v>
      </c>
      <c r="C12" s="5">
        <v>0.22</v>
      </c>
      <c r="D12" s="2">
        <f>C12*D11</f>
        <v>64.918032786885249</v>
      </c>
    </row>
    <row r="13" spans="1:16" x14ac:dyDescent="0.25">
      <c r="A13" s="1">
        <v>12</v>
      </c>
      <c r="B13" s="1" t="s">
        <v>15</v>
      </c>
      <c r="C13" s="1" t="s">
        <v>16</v>
      </c>
      <c r="D13" s="2">
        <f>D11+D12</f>
        <v>360</v>
      </c>
    </row>
    <row r="14" spans="1:16" x14ac:dyDescent="0.25">
      <c r="D14" s="8"/>
      <c r="I14" s="14"/>
    </row>
    <row r="15" spans="1:16" x14ac:dyDescent="0.25">
      <c r="A15" s="20">
        <v>11</v>
      </c>
      <c r="B15" s="20" t="s">
        <v>9</v>
      </c>
      <c r="C15" s="20"/>
      <c r="D15" s="26">
        <v>360</v>
      </c>
      <c r="E15" s="18" t="s">
        <v>27</v>
      </c>
      <c r="F15" s="18"/>
    </row>
    <row r="16" spans="1:16" x14ac:dyDescent="0.25">
      <c r="A16" s="1">
        <v>10</v>
      </c>
      <c r="B16" s="1" t="s">
        <v>8</v>
      </c>
      <c r="C16" s="6">
        <v>0.18032787</v>
      </c>
      <c r="D16" s="2">
        <f>D15*C16</f>
        <v>64.918033199999996</v>
      </c>
      <c r="O16" s="4"/>
    </row>
    <row r="17" spans="1:19" x14ac:dyDescent="0.25">
      <c r="A17" s="20">
        <v>9</v>
      </c>
      <c r="B17" s="20" t="s">
        <v>7</v>
      </c>
      <c r="C17" s="20" t="s">
        <v>11</v>
      </c>
      <c r="D17" s="26">
        <f>D15-D16</f>
        <v>295.08196680000003</v>
      </c>
      <c r="E17" s="18" t="s">
        <v>24</v>
      </c>
      <c r="F17" s="18"/>
      <c r="G17" s="18"/>
    </row>
    <row r="18" spans="1:19" x14ac:dyDescent="0.25">
      <c r="A18" s="1">
        <v>8</v>
      </c>
      <c r="B18" s="1" t="s">
        <v>6</v>
      </c>
      <c r="C18" s="6">
        <v>0.16666666999999999</v>
      </c>
      <c r="D18" s="2">
        <f>C18*D17</f>
        <v>49.180328783606555</v>
      </c>
      <c r="J18" s="11"/>
    </row>
    <row r="19" spans="1:19" x14ac:dyDescent="0.25">
      <c r="A19" s="1">
        <v>7</v>
      </c>
      <c r="B19" s="1" t="s">
        <v>5</v>
      </c>
      <c r="C19" s="1" t="s">
        <v>11</v>
      </c>
      <c r="D19" s="2">
        <f>D17-D18</f>
        <v>245.90163801639346</v>
      </c>
      <c r="N19" s="18"/>
    </row>
    <row r="20" spans="1:19" x14ac:dyDescent="0.25">
      <c r="A20" s="1">
        <v>6</v>
      </c>
      <c r="B20" s="1" t="s">
        <v>17</v>
      </c>
      <c r="C20" s="10">
        <v>7.6799999999999993E-6</v>
      </c>
      <c r="D20" s="2">
        <f>C20*D19</f>
        <v>1.8885245799659016E-3</v>
      </c>
    </row>
    <row r="21" spans="1:19" x14ac:dyDescent="0.25">
      <c r="A21" s="29">
        <v>5</v>
      </c>
      <c r="B21" s="29" t="s">
        <v>2</v>
      </c>
      <c r="C21" s="30" t="s">
        <v>11</v>
      </c>
      <c r="D21" s="31">
        <f>D19-D20</f>
        <v>245.89974949181351</v>
      </c>
      <c r="E21" s="18" t="s">
        <v>23</v>
      </c>
      <c r="F21" s="18"/>
      <c r="H21" s="34">
        <f>432/(1.22*1.2*1.2*1.00000768)</f>
        <v>245.89975083417593</v>
      </c>
    </row>
    <row r="22" spans="1:19" x14ac:dyDescent="0.25">
      <c r="A22" s="21">
        <v>4</v>
      </c>
      <c r="B22" s="21" t="s">
        <v>8</v>
      </c>
      <c r="C22" s="23">
        <v>0.22</v>
      </c>
      <c r="D22" s="22">
        <f>C22*D21</f>
        <v>54.097944888198974</v>
      </c>
      <c r="O22" s="18"/>
      <c r="P22" s="18"/>
    </row>
    <row r="23" spans="1:19" x14ac:dyDescent="0.25">
      <c r="A23" s="21">
        <v>3</v>
      </c>
      <c r="B23" s="21" t="s">
        <v>15</v>
      </c>
      <c r="C23" s="21" t="s">
        <v>11</v>
      </c>
      <c r="D23" s="22">
        <f>D21+D22</f>
        <v>299.99769438001249</v>
      </c>
    </row>
    <row r="24" spans="1:19" x14ac:dyDescent="0.25">
      <c r="N24" s="18"/>
      <c r="O24" s="18"/>
      <c r="P24" s="18"/>
    </row>
    <row r="25" spans="1:19" x14ac:dyDescent="0.25">
      <c r="H25">
        <v>100</v>
      </c>
      <c r="I25">
        <v>1.2</v>
      </c>
      <c r="J25">
        <f>H25*I25</f>
        <v>120</v>
      </c>
      <c r="K25">
        <f>J25-H25</f>
        <v>20</v>
      </c>
      <c r="L25">
        <f>K25/J25</f>
        <v>0.16666666666666666</v>
      </c>
      <c r="M25" s="9">
        <v>0.2</v>
      </c>
      <c r="N25">
        <v>20</v>
      </c>
      <c r="O25" s="16">
        <f>H25+N25</f>
        <v>120</v>
      </c>
    </row>
    <row r="26" spans="1:19" x14ac:dyDescent="0.25">
      <c r="H26">
        <v>100</v>
      </c>
      <c r="I26">
        <v>1.22</v>
      </c>
      <c r="J26">
        <f>H26*I26</f>
        <v>122</v>
      </c>
      <c r="K26">
        <f>J26-H26</f>
        <v>22</v>
      </c>
      <c r="L26">
        <f>K26/J26</f>
        <v>0.18032786885245902</v>
      </c>
      <c r="M26" s="9">
        <v>0.22</v>
      </c>
      <c r="N26">
        <v>22</v>
      </c>
      <c r="O26">
        <f>H26+N26</f>
        <v>122</v>
      </c>
    </row>
    <row r="27" spans="1:19" x14ac:dyDescent="0.25">
      <c r="H27">
        <v>100</v>
      </c>
      <c r="I27">
        <v>1.00000768</v>
      </c>
      <c r="J27" s="12">
        <f>H27+K27</f>
        <v>100.00076799999999</v>
      </c>
      <c r="K27" s="12">
        <v>7.6800000000000002E-4</v>
      </c>
      <c r="L27" s="13">
        <f>K27/J27</f>
        <v>7.6799410180529822E-6</v>
      </c>
      <c r="M27" s="11">
        <v>7.6799999999999993E-6</v>
      </c>
      <c r="N27">
        <v>7.6800000000000002E-4</v>
      </c>
    </row>
    <row r="28" spans="1:19" x14ac:dyDescent="0.25">
      <c r="H28">
        <v>100</v>
      </c>
      <c r="I28">
        <v>1.1000000000000001</v>
      </c>
      <c r="J28">
        <f>H28*I28</f>
        <v>110.00000000000001</v>
      </c>
      <c r="K28">
        <f>J28-H28</f>
        <v>10.000000000000014</v>
      </c>
      <c r="L28">
        <f>K28/J28</f>
        <v>9.0909090909091023E-2</v>
      </c>
      <c r="M28" s="9">
        <v>0.1</v>
      </c>
      <c r="N28">
        <v>10</v>
      </c>
      <c r="O28">
        <f>H28+K28</f>
        <v>110.00000000000001</v>
      </c>
    </row>
    <row r="29" spans="1:19" x14ac:dyDescent="0.25">
      <c r="S29" s="11"/>
    </row>
    <row r="33" spans="3:3" x14ac:dyDescent="0.25">
      <c r="C33" s="17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35EF2-70AC-4E31-953D-F773721DF650}">
  <dimension ref="A1:S33"/>
  <sheetViews>
    <sheetView workbookViewId="0">
      <selection activeCell="D14" sqref="D14"/>
    </sheetView>
  </sheetViews>
  <sheetFormatPr defaultRowHeight="15" x14ac:dyDescent="0.25"/>
  <cols>
    <col min="1" max="1" width="7.7109375" customWidth="1"/>
    <col min="2" max="2" width="39.5703125" customWidth="1"/>
    <col min="3" max="3" width="17" customWidth="1"/>
    <col min="4" max="4" width="17.7109375" customWidth="1"/>
    <col min="9" max="9" width="23.7109375" customWidth="1"/>
    <col min="10" max="10" width="12.5703125" bestFit="1" customWidth="1"/>
    <col min="11" max="11" width="12.85546875" customWidth="1"/>
    <col min="12" max="12" width="19" customWidth="1"/>
    <col min="13" max="13" width="28.140625" customWidth="1"/>
    <col min="19" max="19" width="10.5703125" bestFit="1" customWidth="1"/>
    <col min="20" max="20" width="11.5703125" bestFit="1" customWidth="1"/>
  </cols>
  <sheetData>
    <row r="1" spans="1:16" x14ac:dyDescent="0.25">
      <c r="A1" s="1">
        <v>1</v>
      </c>
      <c r="B1" s="1" t="s">
        <v>0</v>
      </c>
      <c r="C1" s="52" t="s">
        <v>10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6" x14ac:dyDescent="0.25">
      <c r="A2" s="1">
        <v>2</v>
      </c>
      <c r="B2" s="1" t="s">
        <v>1</v>
      </c>
      <c r="C2" s="52">
        <v>204040</v>
      </c>
      <c r="D2" s="52"/>
    </row>
    <row r="4" spans="1:16" x14ac:dyDescent="0.25">
      <c r="A4" s="1" t="s">
        <v>12</v>
      </c>
      <c r="B4" s="1" t="s">
        <v>13</v>
      </c>
      <c r="C4" s="3" t="s">
        <v>3</v>
      </c>
      <c r="D4" s="3" t="s">
        <v>4</v>
      </c>
      <c r="N4" s="19"/>
      <c r="O4" s="19"/>
    </row>
    <row r="5" spans="1:16" x14ac:dyDescent="0.25">
      <c r="A5" s="27">
        <v>20</v>
      </c>
      <c r="B5" s="27" t="s">
        <v>14</v>
      </c>
      <c r="C5" s="27"/>
      <c r="D5" s="28">
        <v>432</v>
      </c>
      <c r="E5" s="19" t="s">
        <v>26</v>
      </c>
      <c r="F5" s="19"/>
      <c r="G5" s="19"/>
    </row>
    <row r="6" spans="1:16" x14ac:dyDescent="0.25">
      <c r="A6" s="1">
        <v>19</v>
      </c>
      <c r="B6" s="1" t="s">
        <v>20</v>
      </c>
      <c r="C6" s="6">
        <v>8.6757991000000007E-2</v>
      </c>
      <c r="D6" s="2">
        <f>C6*D5</f>
        <v>37.479452112000004</v>
      </c>
    </row>
    <row r="7" spans="1:16" x14ac:dyDescent="0.25">
      <c r="A7" s="35">
        <v>18</v>
      </c>
      <c r="B7" s="35" t="s">
        <v>7</v>
      </c>
      <c r="C7" s="35"/>
      <c r="D7" s="36">
        <f>D5-D6</f>
        <v>394.52054788800001</v>
      </c>
      <c r="E7" s="19" t="s">
        <v>26</v>
      </c>
      <c r="F7" s="19"/>
      <c r="G7" s="19"/>
    </row>
    <row r="8" spans="1:16" x14ac:dyDescent="0.25">
      <c r="A8" s="1">
        <v>17</v>
      </c>
      <c r="B8" s="1" t="s">
        <v>19</v>
      </c>
      <c r="C8" s="6">
        <f>20/120</f>
        <v>0.16666666666666666</v>
      </c>
      <c r="D8" s="2">
        <f>C8*D7</f>
        <v>65.753424647999992</v>
      </c>
      <c r="O8" s="19"/>
      <c r="P8" s="19"/>
    </row>
    <row r="9" spans="1:16" x14ac:dyDescent="0.25">
      <c r="A9" s="1">
        <v>16</v>
      </c>
      <c r="B9" s="1" t="s">
        <v>5</v>
      </c>
      <c r="D9" s="2">
        <f>D7-D8</f>
        <v>328.76712324000005</v>
      </c>
    </row>
    <row r="10" spans="1:16" x14ac:dyDescent="0.25">
      <c r="A10" s="1">
        <v>15</v>
      </c>
      <c r="B10" s="1" t="s">
        <v>18</v>
      </c>
      <c r="C10" s="7">
        <v>0</v>
      </c>
      <c r="D10" s="15">
        <f>C10*D9</f>
        <v>0</v>
      </c>
      <c r="O10" s="19"/>
      <c r="P10" s="19"/>
    </row>
    <row r="11" spans="1:16" x14ac:dyDescent="0.25">
      <c r="A11" s="27">
        <v>14</v>
      </c>
      <c r="B11" s="27" t="s">
        <v>2</v>
      </c>
      <c r="C11" s="27" t="s">
        <v>16</v>
      </c>
      <c r="D11" s="28">
        <f>D9-D10</f>
        <v>328.76712324000005</v>
      </c>
      <c r="E11" s="19" t="s">
        <v>25</v>
      </c>
      <c r="F11" s="19"/>
    </row>
    <row r="12" spans="1:16" x14ac:dyDescent="0.25">
      <c r="A12" s="1">
        <v>13</v>
      </c>
      <c r="B12" s="1" t="s">
        <v>20</v>
      </c>
      <c r="C12" s="5">
        <v>9.5000000000000001E-2</v>
      </c>
      <c r="D12" s="2">
        <f>C12*D11</f>
        <v>31.232876707800006</v>
      </c>
    </row>
    <row r="13" spans="1:16" x14ac:dyDescent="0.25">
      <c r="A13" s="1">
        <v>12</v>
      </c>
      <c r="B13" s="1" t="s">
        <v>15</v>
      </c>
      <c r="C13" s="1" t="s">
        <v>16</v>
      </c>
      <c r="D13" s="2">
        <f>D11+D12</f>
        <v>359.99999994780006</v>
      </c>
    </row>
    <row r="14" spans="1:16" x14ac:dyDescent="0.25">
      <c r="D14" s="8"/>
      <c r="I14" s="14"/>
    </row>
    <row r="15" spans="1:16" x14ac:dyDescent="0.25">
      <c r="A15" s="20">
        <v>11</v>
      </c>
      <c r="B15" s="20" t="s">
        <v>9</v>
      </c>
      <c r="C15" s="20"/>
      <c r="D15" s="26">
        <v>360</v>
      </c>
      <c r="E15" s="18" t="s">
        <v>27</v>
      </c>
      <c r="F15" s="18"/>
    </row>
    <row r="16" spans="1:16" x14ac:dyDescent="0.25">
      <c r="A16" s="1">
        <v>10</v>
      </c>
      <c r="B16" s="1" t="s">
        <v>20</v>
      </c>
      <c r="C16" s="6">
        <v>8.6758000000000002E-2</v>
      </c>
      <c r="D16" s="2">
        <f>D15*C16</f>
        <v>31.232880000000002</v>
      </c>
      <c r="O16" s="4"/>
    </row>
    <row r="17" spans="1:19" x14ac:dyDescent="0.25">
      <c r="A17" s="20">
        <v>9</v>
      </c>
      <c r="B17" s="20" t="s">
        <v>7</v>
      </c>
      <c r="C17" s="20" t="s">
        <v>11</v>
      </c>
      <c r="D17" s="26">
        <f>D15-D16</f>
        <v>328.76711999999998</v>
      </c>
      <c r="E17" s="18" t="s">
        <v>24</v>
      </c>
      <c r="F17" s="18"/>
      <c r="G17" s="18"/>
    </row>
    <row r="18" spans="1:19" x14ac:dyDescent="0.25">
      <c r="A18" s="1">
        <v>8</v>
      </c>
      <c r="B18" s="1" t="s">
        <v>6</v>
      </c>
      <c r="C18" s="6">
        <v>0.16666666999999999</v>
      </c>
      <c r="D18" s="2">
        <f>C18*D17</f>
        <v>54.794521095890396</v>
      </c>
      <c r="J18" s="11"/>
    </row>
    <row r="19" spans="1:19" x14ac:dyDescent="0.25">
      <c r="A19" s="1">
        <v>7</v>
      </c>
      <c r="B19" s="1" t="s">
        <v>5</v>
      </c>
      <c r="C19" s="1" t="s">
        <v>11</v>
      </c>
      <c r="D19" s="2">
        <f>D17-D18</f>
        <v>273.97259890410959</v>
      </c>
      <c r="N19" s="18"/>
    </row>
    <row r="20" spans="1:19" x14ac:dyDescent="0.25">
      <c r="A20" s="1">
        <v>6</v>
      </c>
      <c r="B20" s="1" t="s">
        <v>17</v>
      </c>
      <c r="C20" s="10">
        <v>7.6799999999999993E-6</v>
      </c>
      <c r="D20" s="2">
        <f>C20*D19</f>
        <v>2.1041095595835616E-3</v>
      </c>
    </row>
    <row r="21" spans="1:19" x14ac:dyDescent="0.25">
      <c r="A21" s="29">
        <v>5</v>
      </c>
      <c r="B21" s="29" t="s">
        <v>2</v>
      </c>
      <c r="C21" s="30" t="s">
        <v>11</v>
      </c>
      <c r="D21" s="31">
        <f>D19-D20</f>
        <v>273.97049479455001</v>
      </c>
      <c r="E21" s="18" t="s">
        <v>23</v>
      </c>
      <c r="F21" s="18"/>
      <c r="H21" s="34">
        <f>432/(1.22*1.2*1.2*1.00000768)</f>
        <v>245.89975083417593</v>
      </c>
    </row>
    <row r="22" spans="1:19" x14ac:dyDescent="0.25">
      <c r="A22" s="21">
        <v>4</v>
      </c>
      <c r="B22" s="21" t="s">
        <v>20</v>
      </c>
      <c r="C22" s="23">
        <v>9.5000000000000001E-2</v>
      </c>
      <c r="D22" s="22">
        <f>C22*D21</f>
        <v>26.02719700548225</v>
      </c>
      <c r="O22" s="18"/>
      <c r="P22" s="18"/>
    </row>
    <row r="23" spans="1:19" x14ac:dyDescent="0.25">
      <c r="A23" s="21">
        <v>3</v>
      </c>
      <c r="B23" s="21" t="s">
        <v>15</v>
      </c>
      <c r="C23" s="21" t="s">
        <v>11</v>
      </c>
      <c r="D23" s="22">
        <f>D21+D22</f>
        <v>299.99769180003227</v>
      </c>
    </row>
    <row r="24" spans="1:19" x14ac:dyDescent="0.25">
      <c r="H24">
        <v>100</v>
      </c>
      <c r="I24">
        <v>1.095</v>
      </c>
      <c r="J24">
        <v>109.5</v>
      </c>
      <c r="K24">
        <f>J24-H24</f>
        <v>9.5</v>
      </c>
      <c r="L24">
        <f>K24/J24</f>
        <v>8.6757990867579904E-2</v>
      </c>
      <c r="N24" s="18"/>
      <c r="O24" s="18"/>
      <c r="P24" s="18"/>
    </row>
    <row r="25" spans="1:19" x14ac:dyDescent="0.25">
      <c r="H25">
        <v>100</v>
      </c>
      <c r="I25">
        <v>1.2</v>
      </c>
      <c r="J25">
        <f>H25*I25</f>
        <v>120</v>
      </c>
      <c r="K25">
        <f>J25-H25</f>
        <v>20</v>
      </c>
      <c r="L25">
        <f>K25/J25</f>
        <v>0.16666666666666666</v>
      </c>
      <c r="M25" s="9">
        <v>0.2</v>
      </c>
      <c r="N25">
        <v>20</v>
      </c>
      <c r="O25" s="16">
        <f>H25+N25</f>
        <v>120</v>
      </c>
    </row>
    <row r="26" spans="1:19" x14ac:dyDescent="0.25">
      <c r="H26">
        <v>100</v>
      </c>
      <c r="I26">
        <v>1.22</v>
      </c>
      <c r="J26">
        <f>H26*I26</f>
        <v>122</v>
      </c>
      <c r="K26">
        <f>J26-H26</f>
        <v>22</v>
      </c>
      <c r="L26">
        <f>K26/J26</f>
        <v>0.18032786885245902</v>
      </c>
      <c r="M26" s="9">
        <v>0.22</v>
      </c>
      <c r="N26">
        <v>22</v>
      </c>
      <c r="O26">
        <f>H26+N26</f>
        <v>122</v>
      </c>
    </row>
    <row r="27" spans="1:19" x14ac:dyDescent="0.25">
      <c r="H27">
        <v>100</v>
      </c>
      <c r="I27">
        <v>1.00000768</v>
      </c>
      <c r="J27" s="12">
        <f>H27+K27</f>
        <v>100.00076799999999</v>
      </c>
      <c r="K27" s="12">
        <v>7.6800000000000002E-4</v>
      </c>
      <c r="L27" s="13">
        <f>K27/J27</f>
        <v>7.6799410180529822E-6</v>
      </c>
      <c r="M27" s="11">
        <v>7.6799999999999993E-6</v>
      </c>
      <c r="N27">
        <v>7.6800000000000002E-4</v>
      </c>
    </row>
    <row r="28" spans="1:19" x14ac:dyDescent="0.25">
      <c r="H28">
        <v>100</v>
      </c>
      <c r="I28">
        <v>1.1000000000000001</v>
      </c>
      <c r="J28">
        <f>H28*I28</f>
        <v>110.00000000000001</v>
      </c>
      <c r="K28">
        <f>J28-H28</f>
        <v>10.000000000000014</v>
      </c>
      <c r="L28">
        <f>K28/J28</f>
        <v>9.0909090909091023E-2</v>
      </c>
      <c r="M28" s="9">
        <v>0.1</v>
      </c>
      <c r="N28">
        <v>10</v>
      </c>
      <c r="O28">
        <f>H28+K28</f>
        <v>110.00000000000001</v>
      </c>
    </row>
    <row r="29" spans="1:19" x14ac:dyDescent="0.25">
      <c r="S29" s="11"/>
    </row>
    <row r="33" spans="3:3" x14ac:dyDescent="0.25">
      <c r="C33" s="17"/>
    </row>
  </sheetData>
  <mergeCells count="2">
    <mergeCell ref="C1:N1"/>
    <mergeCell ref="C2:D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1_artikel</vt:lpstr>
      <vt:lpstr>2_artikel</vt:lpstr>
      <vt:lpstr>3_artikel</vt:lpstr>
      <vt:lpstr>4_artikel</vt:lpstr>
      <vt:lpstr>5_artikel</vt:lpstr>
      <vt:lpstr>6_artikel</vt:lpstr>
      <vt:lpstr>22% DDV obratna</vt:lpstr>
      <vt:lpstr>9,5% DDV obratna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Černilec</dc:creator>
  <cp:lastModifiedBy>Janez Černilec</cp:lastModifiedBy>
  <dcterms:created xsi:type="dcterms:W3CDTF">2019-09-01T12:33:34Z</dcterms:created>
  <dcterms:modified xsi:type="dcterms:W3CDTF">2020-09-18T00:29:26Z</dcterms:modified>
</cp:coreProperties>
</file>