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trgovsko_blago\"/>
    </mc:Choice>
  </mc:AlternateContent>
  <xr:revisionPtr revIDLastSave="0" documentId="13_ncr:1_{78BA7971-C31F-46B4-BA05-E0B182CB4943}" xr6:coauthVersionLast="36" xr6:coauthVersionMax="45" xr10:uidLastSave="{00000000-0000-0000-0000-000000000000}"/>
  <bookViews>
    <workbookView xWindow="0" yWindow="0" windowWidth="28800" windowHeight="13425" xr2:uid="{30193963-7A13-4CB2-921C-BB4B04FE04F8}"/>
  </bookViews>
  <sheets>
    <sheet name="1_artikel" sheetId="7" r:id="rId1"/>
    <sheet name="2_artikel" sheetId="16" r:id="rId2"/>
    <sheet name="3_artikel" sheetId="17" r:id="rId3"/>
    <sheet name="4_artikel" sheetId="18" r:id="rId4"/>
    <sheet name="5_artikel" sheetId="19" r:id="rId5"/>
    <sheet name="6_artikel" sheetId="20" r:id="rId6"/>
    <sheet name="22% DDV obratna" sheetId="5" state="hidden" r:id="rId7"/>
    <sheet name="9,5% DDV obratna" sheetId="10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0" l="1"/>
  <c r="P10" i="20" s="1"/>
  <c r="K10" i="20"/>
  <c r="M9" i="20"/>
  <c r="K9" i="20"/>
  <c r="P8" i="20"/>
  <c r="L8" i="20"/>
  <c r="M8" i="20" s="1"/>
  <c r="K8" i="20"/>
  <c r="P7" i="20"/>
  <c r="K7" i="20"/>
  <c r="L7" i="20" s="1"/>
  <c r="M7" i="20" s="1"/>
  <c r="D6" i="20"/>
  <c r="D7" i="20" s="1"/>
  <c r="C6" i="20"/>
  <c r="C16" i="20" s="1"/>
  <c r="D5" i="20"/>
  <c r="L10" i="19"/>
  <c r="P10" i="19" s="1"/>
  <c r="K10" i="19"/>
  <c r="K9" i="19"/>
  <c r="M9" i="19" s="1"/>
  <c r="P8" i="19"/>
  <c r="K8" i="19"/>
  <c r="L8" i="19" s="1"/>
  <c r="M8" i="19" s="1"/>
  <c r="P7" i="19"/>
  <c r="L7" i="19"/>
  <c r="M7" i="19" s="1"/>
  <c r="K7" i="19"/>
  <c r="D6" i="19"/>
  <c r="C6" i="19"/>
  <c r="C16" i="19" s="1"/>
  <c r="D5" i="19"/>
  <c r="D7" i="19" s="1"/>
  <c r="C16" i="18"/>
  <c r="L10" i="18"/>
  <c r="P10" i="18" s="1"/>
  <c r="K10" i="18"/>
  <c r="K9" i="18"/>
  <c r="M9" i="18" s="1"/>
  <c r="P8" i="18"/>
  <c r="L8" i="18"/>
  <c r="M8" i="18" s="1"/>
  <c r="K8" i="18"/>
  <c r="P7" i="18"/>
  <c r="K7" i="18"/>
  <c r="L7" i="18" s="1"/>
  <c r="M7" i="18" s="1"/>
  <c r="D6" i="18"/>
  <c r="D7" i="18" s="1"/>
  <c r="C6" i="18"/>
  <c r="D5" i="18"/>
  <c r="C16" i="17"/>
  <c r="L10" i="17"/>
  <c r="P10" i="17" s="1"/>
  <c r="K10" i="17"/>
  <c r="K9" i="17"/>
  <c r="M9" i="17" s="1"/>
  <c r="P8" i="17"/>
  <c r="K8" i="17"/>
  <c r="L8" i="17" s="1"/>
  <c r="M8" i="17" s="1"/>
  <c r="P7" i="17"/>
  <c r="K7" i="17"/>
  <c r="L7" i="17" s="1"/>
  <c r="M7" i="17" s="1"/>
  <c r="D6" i="17"/>
  <c r="D7" i="17" s="1"/>
  <c r="C6" i="17"/>
  <c r="D5" i="17"/>
  <c r="K10" i="16"/>
  <c r="L10" i="16" s="1"/>
  <c r="K9" i="16"/>
  <c r="M9" i="16" s="1"/>
  <c r="P8" i="16"/>
  <c r="K8" i="16"/>
  <c r="L8" i="16" s="1"/>
  <c r="M8" i="16" s="1"/>
  <c r="P7" i="16"/>
  <c r="K7" i="16"/>
  <c r="L7" i="16" s="1"/>
  <c r="M7" i="16" s="1"/>
  <c r="C6" i="16"/>
  <c r="C16" i="16" s="1"/>
  <c r="D5" i="16"/>
  <c r="C16" i="7"/>
  <c r="C6" i="7"/>
  <c r="D8" i="20" l="1"/>
  <c r="D9" i="20" s="1"/>
  <c r="M10" i="20"/>
  <c r="D8" i="19"/>
  <c r="D9" i="19" s="1"/>
  <c r="M10" i="19"/>
  <c r="D8" i="18"/>
  <c r="D9" i="18" s="1"/>
  <c r="M10" i="18"/>
  <c r="D8" i="17"/>
  <c r="D9" i="17"/>
  <c r="M10" i="17"/>
  <c r="P10" i="16"/>
  <c r="M10" i="16"/>
  <c r="D6" i="16"/>
  <c r="D7" i="16" s="1"/>
  <c r="D5" i="7"/>
  <c r="D10" i="20" l="1"/>
  <c r="D11" i="20"/>
  <c r="D10" i="19"/>
  <c r="D11" i="19"/>
  <c r="D10" i="18"/>
  <c r="D11" i="18"/>
  <c r="D10" i="17"/>
  <c r="D11" i="17"/>
  <c r="D8" i="16"/>
  <c r="D9" i="16" s="1"/>
  <c r="D13" i="10"/>
  <c r="D12" i="10"/>
  <c r="D11" i="10"/>
  <c r="D10" i="10"/>
  <c r="D9" i="10"/>
  <c r="D8" i="10"/>
  <c r="D7" i="10"/>
  <c r="D6" i="10"/>
  <c r="K24" i="10"/>
  <c r="L24" i="10" s="1"/>
  <c r="J28" i="10"/>
  <c r="K28" i="10" s="1"/>
  <c r="J27" i="10"/>
  <c r="L27" i="10" s="1"/>
  <c r="O26" i="10"/>
  <c r="J26" i="10"/>
  <c r="K26" i="10" s="1"/>
  <c r="L26" i="10" s="1"/>
  <c r="O25" i="10"/>
  <c r="J25" i="10"/>
  <c r="K25" i="10" s="1"/>
  <c r="L25" i="10" s="1"/>
  <c r="H21" i="10"/>
  <c r="D16" i="10"/>
  <c r="D17" i="10" s="1"/>
  <c r="C8" i="10"/>
  <c r="H21" i="5"/>
  <c r="D10" i="5"/>
  <c r="D20" i="5"/>
  <c r="D21" i="5" s="1"/>
  <c r="D6" i="7"/>
  <c r="K10" i="7"/>
  <c r="L10" i="7" s="1"/>
  <c r="P10" i="7" s="1"/>
  <c r="K9" i="7"/>
  <c r="M9" i="7" s="1"/>
  <c r="P8" i="7"/>
  <c r="K8" i="7"/>
  <c r="L8" i="7" s="1"/>
  <c r="M8" i="7" s="1"/>
  <c r="P7" i="7"/>
  <c r="K7" i="7"/>
  <c r="L7" i="7" s="1"/>
  <c r="M7" i="7" s="1"/>
  <c r="J27" i="5"/>
  <c r="L27" i="5" s="1"/>
  <c r="O26" i="5"/>
  <c r="O25" i="5"/>
  <c r="J28" i="5"/>
  <c r="K28" i="5" s="1"/>
  <c r="D19" i="5"/>
  <c r="D18" i="5"/>
  <c r="D17" i="5"/>
  <c r="D16" i="5"/>
  <c r="J26" i="5"/>
  <c r="K26" i="5" s="1"/>
  <c r="L26" i="5" s="1"/>
  <c r="J25" i="5"/>
  <c r="K25" i="5" s="1"/>
  <c r="L25" i="5" s="1"/>
  <c r="C8" i="5"/>
  <c r="D6" i="5"/>
  <c r="D7" i="5" s="1"/>
  <c r="C6" i="5"/>
  <c r="D12" i="20" l="1"/>
  <c r="D13" i="20"/>
  <c r="D15" i="20" s="1"/>
  <c r="D12" i="19"/>
  <c r="D13" i="19" s="1"/>
  <c r="D15" i="19" s="1"/>
  <c r="D12" i="18"/>
  <c r="D13" i="18"/>
  <c r="D15" i="18" s="1"/>
  <c r="D12" i="17"/>
  <c r="D13" i="17" s="1"/>
  <c r="D15" i="17" s="1"/>
  <c r="D10" i="16"/>
  <c r="D11" i="16"/>
  <c r="D18" i="10"/>
  <c r="D19" i="10" s="1"/>
  <c r="O28" i="10"/>
  <c r="L28" i="10"/>
  <c r="O28" i="5"/>
  <c r="L28" i="5"/>
  <c r="M10" i="7"/>
  <c r="D22" i="5"/>
  <c r="D23" i="5" s="1"/>
  <c r="D8" i="5"/>
  <c r="D9" i="5" s="1"/>
  <c r="D16" i="20" l="1"/>
  <c r="D17" i="20" s="1"/>
  <c r="D16" i="19"/>
  <c r="D17" i="19" s="1"/>
  <c r="D16" i="18"/>
  <c r="D17" i="18" s="1"/>
  <c r="D16" i="17"/>
  <c r="D17" i="17" s="1"/>
  <c r="D12" i="16"/>
  <c r="D13" i="16" s="1"/>
  <c r="D15" i="16" s="1"/>
  <c r="D20" i="10"/>
  <c r="D21" i="10" s="1"/>
  <c r="D11" i="5"/>
  <c r="D18" i="20" l="1"/>
  <c r="D19" i="20"/>
  <c r="D18" i="19"/>
  <c r="D19" i="19" s="1"/>
  <c r="D18" i="18"/>
  <c r="D19" i="18" s="1"/>
  <c r="D18" i="17"/>
  <c r="D19" i="17" s="1"/>
  <c r="D16" i="16"/>
  <c r="D17" i="16" s="1"/>
  <c r="D22" i="10"/>
  <c r="D23" i="10" s="1"/>
  <c r="D12" i="5"/>
  <c r="D20" i="20" l="1"/>
  <c r="D21" i="20" s="1"/>
  <c r="D20" i="19"/>
  <c r="D21" i="19" s="1"/>
  <c r="D20" i="18"/>
  <c r="D21" i="18" s="1"/>
  <c r="D20" i="17"/>
  <c r="D21" i="17" s="1"/>
  <c r="D18" i="16"/>
  <c r="D19" i="16" s="1"/>
  <c r="D13" i="5"/>
  <c r="D22" i="20" l="1"/>
  <c r="D23" i="20" s="1"/>
  <c r="D22" i="19"/>
  <c r="D23" i="19" s="1"/>
  <c r="D22" i="18"/>
  <c r="D23" i="18" s="1"/>
  <c r="D22" i="17"/>
  <c r="D23" i="17" s="1"/>
  <c r="D20" i="16"/>
  <c r="D21" i="16" s="1"/>
  <c r="D7" i="7"/>
  <c r="D22" i="16" l="1"/>
  <c r="D23" i="16" s="1"/>
  <c r="D8" i="7"/>
  <c r="D9" i="7" s="1"/>
  <c r="D10" i="7" l="1"/>
  <c r="D11" i="7" s="1"/>
  <c r="D12" i="7" l="1"/>
  <c r="D13" i="7" s="1"/>
  <c r="D15" i="7" s="1"/>
  <c r="D16" i="7" l="1"/>
  <c r="D17" i="7" s="1"/>
  <c r="D18" i="7" s="1"/>
  <c r="D19" i="7" s="1"/>
  <c r="D20" i="7" s="1"/>
  <c r="D21" i="7" s="1"/>
  <c r="D22" i="7" s="1"/>
  <c r="D23" i="7" s="1"/>
</calcChain>
</file>

<file path=xl/sharedStrings.xml><?xml version="1.0" encoding="utf-8"?>
<sst xmlns="http://schemas.openxmlformats.org/spreadsheetml/2006/main" count="326" uniqueCount="34">
  <si>
    <t>Naziv artikla:</t>
  </si>
  <si>
    <t>Šifra artikla:</t>
  </si>
  <si>
    <t>Fakturna cena brez DDV</t>
  </si>
  <si>
    <t>%</t>
  </si>
  <si>
    <t>EUR</t>
  </si>
  <si>
    <t>Nabavna cena</t>
  </si>
  <si>
    <t>Marža v %</t>
  </si>
  <si>
    <t>Prodajna cena brez DDV</t>
  </si>
  <si>
    <t>22 % DDV</t>
  </si>
  <si>
    <t>Prodajna cena z DDV</t>
  </si>
  <si>
    <t xml:space="preserve">Mobilni telefon Samsung GSM M3 </t>
  </si>
  <si>
    <t>xxxxxxx</t>
  </si>
  <si>
    <t>xxxxx</t>
  </si>
  <si>
    <t>xxxxxxxxxxxxxxxxxxxxxxxxxxxx</t>
  </si>
  <si>
    <t>Maloprodajna cena z DDV</t>
  </si>
  <si>
    <t>Fakturna cena z DDV</t>
  </si>
  <si>
    <t>XXXXX</t>
  </si>
  <si>
    <t>Odvisni nabavni stroški v % brez DDV</t>
  </si>
  <si>
    <t>Odvisni nabavni stroški brez DDV</t>
  </si>
  <si>
    <t>20 % marža</t>
  </si>
  <si>
    <t>9,5 % DDV</t>
  </si>
  <si>
    <t>xxxxxxxxx</t>
  </si>
  <si>
    <t>xxxxxxxxxxxxx</t>
  </si>
  <si>
    <t>NAKUP OD PROIZVAJALCA</t>
  </si>
  <si>
    <t>PRODAJNA CENA BREZ DDV ZA TRGOVINO NA DROBNO</t>
  </si>
  <si>
    <t>NAKUP OD TRGOVINE NA DEBELO</t>
  </si>
  <si>
    <t>PRODAJNA CENA BREZ DDV ZA KONČNEGA POTROŠNIKA</t>
  </si>
  <si>
    <t>PRODAJNA CENA Z DDV ZA TRGOVINO NA DROBNO</t>
  </si>
  <si>
    <t>PRODAJNA CENA BREZ DDV ZA TRGOVINO NA DROBNO (CENA ZA KATALOG NA DEBELO)</t>
  </si>
  <si>
    <t>PRODAJNA CENA Z DDV ZA TRGOVINO NA DROBNO (CENA ZA KATALOG NA DEBELO)</t>
  </si>
  <si>
    <t>PRODAJNA CENA BREZ DDV ZA KONČNEGA POTROŠNIKA (CENA ZA KATALOG TRGOVINE NA DROBNO)</t>
  </si>
  <si>
    <t>PRODAJNA CENA Z DDV ZA KONČNEGA POTROŠNIKA (CENA ZA KATALOG TRGOVINE NA DROBNO)</t>
  </si>
  <si>
    <t>POSTAVITE SE V VNOSNO VRSTICO -&gt; Z MIŠKO OZNAČITE NIČ -&gt; NAMESTO NIČ ZAPIŠITE VAŠO CENO BREZ DDV</t>
  </si>
  <si>
    <t>5 %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</si>
</sst>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%"/>
    <numFmt numFmtId="165" formatCode="0.0000%"/>
    <numFmt numFmtId="166" formatCode="0.000000%"/>
    <numFmt numFmtId="167" formatCode="0.00000000"/>
    <numFmt numFmtId="168" formatCode="0.000000000"/>
    <numFmt numFmtId="169" formatCode="#,##0.00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1"/>
      <color rgb="FFFFD1D1"/>
      <name val="Calibri"/>
      <family val="2"/>
      <charset val="238"/>
      <scheme val="minor"/>
    </font>
    <font>
      <sz val="11"/>
      <color rgb="FFFFD5D5"/>
      <name val="Calibri"/>
      <family val="2"/>
      <charset val="238"/>
      <scheme val="minor"/>
    </font>
    <font>
      <b/>
      <sz val="11"/>
      <color rgb="FFB7FFB7"/>
      <name val="Calibri"/>
      <family val="2"/>
      <charset val="238"/>
      <scheme val="minor"/>
    </font>
    <font>
      <sz val="11"/>
      <color rgb="FFFFD1D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10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1" xfId="0" applyNumberFormat="1" applyBorder="1"/>
    <xf numFmtId="1" fontId="0" fillId="0" borderId="0" xfId="1" applyNumberFormat="1" applyFont="1"/>
    <xf numFmtId="166" fontId="0" fillId="0" borderId="1" xfId="1" applyNumberFormat="1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0" fillId="0" borderId="1" xfId="0" applyFill="1" applyBorder="1"/>
    <xf numFmtId="4" fontId="0" fillId="0" borderId="1" xfId="0" applyNumberFormat="1" applyFill="1" applyBorder="1"/>
    <xf numFmtId="165" fontId="0" fillId="0" borderId="1" xfId="0" applyNumberFormat="1" applyFill="1" applyBorder="1"/>
    <xf numFmtId="9" fontId="6" fillId="0" borderId="1" xfId="0" applyNumberFormat="1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6" fillId="4" borderId="1" xfId="0" applyFont="1" applyFill="1" applyBorder="1"/>
    <xf numFmtId="9" fontId="6" fillId="4" borderId="1" xfId="0" applyNumberFormat="1" applyFont="1" applyFill="1" applyBorder="1"/>
    <xf numFmtId="4" fontId="6" fillId="4" borderId="1" xfId="0" applyNumberFormat="1" applyFont="1" applyFill="1" applyBorder="1"/>
    <xf numFmtId="0" fontId="7" fillId="5" borderId="1" xfId="0" applyFont="1" applyFill="1" applyBorder="1"/>
    <xf numFmtId="4" fontId="7" fillId="5" borderId="1" xfId="0" applyNumberFormat="1" applyFont="1" applyFill="1" applyBorder="1"/>
    <xf numFmtId="0" fontId="3" fillId="4" borderId="0" xfId="0" applyFont="1" applyFill="1"/>
    <xf numFmtId="0" fontId="8" fillId="5" borderId="1" xfId="0" applyFont="1" applyFill="1" applyBorder="1"/>
    <xf numFmtId="4" fontId="8" fillId="5" borderId="1" xfId="0" applyNumberFormat="1" applyFont="1" applyFill="1" applyBorder="1"/>
    <xf numFmtId="0" fontId="9" fillId="4" borderId="1" xfId="0" applyFont="1" applyFill="1" applyBorder="1"/>
    <xf numFmtId="4" fontId="9" fillId="4" borderId="1" xfId="0" applyNumberFormat="1" applyFont="1" applyFill="1" applyBorder="1"/>
    <xf numFmtId="0" fontId="9" fillId="6" borderId="0" xfId="0" applyFont="1" applyFill="1"/>
    <xf numFmtId="4" fontId="9" fillId="6" borderId="1" xfId="0" applyNumberFormat="1" applyFont="1" applyFill="1" applyBorder="1"/>
    <xf numFmtId="0" fontId="2" fillId="0" borderId="0" xfId="0" applyFont="1"/>
    <xf numFmtId="9" fontId="2" fillId="0" borderId="0" xfId="0" applyNumberFormat="1" applyFont="1"/>
    <xf numFmtId="1" fontId="2" fillId="0" borderId="0" xfId="1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0" fontId="7" fillId="5" borderId="0" xfId="0" applyFont="1" applyFill="1"/>
    <xf numFmtId="0" fontId="10" fillId="5" borderId="0" xfId="0" applyFont="1" applyFill="1"/>
    <xf numFmtId="4" fontId="11" fillId="7" borderId="1" xfId="0" applyNumberFormat="1" applyFont="1" applyFill="1" applyBorder="1"/>
    <xf numFmtId="0" fontId="11" fillId="7" borderId="0" xfId="0" applyFont="1" applyFill="1"/>
    <xf numFmtId="0" fontId="12" fillId="7" borderId="0" xfId="0" applyFont="1" applyFill="1"/>
    <xf numFmtId="0" fontId="0" fillId="2" borderId="1" xfId="0" applyFill="1" applyBorder="1" applyAlignmen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FFD1D1"/>
      <color rgb="FFFF3300"/>
      <color rgb="FFB7FFB7"/>
      <color rgb="FF008000"/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5DD5F98-CB06-41D5-85A3-6F5B9C4A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9" name="Raven puščični povezovalnik 8">
          <a:extLst>
            <a:ext uri="{FF2B5EF4-FFF2-40B4-BE49-F238E27FC236}">
              <a16:creationId xmlns:a16="http://schemas.microsoft.com/office/drawing/2014/main" id="{8988DBCF-52E5-4A0D-B6C8-1AAE0FABA4E0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B523425-8482-4F48-9B7A-CE6C38569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95873AB6-64BC-40B0-BCB0-C393CCCA9D09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9328B3E-96F9-4B3C-82FD-E896198CD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E676416D-B7D3-42A9-831C-2791B5DCA6BE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5F89588-2304-4018-A1C4-A778AD39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E92F5915-C7F6-414A-9C49-D9AC31F6AE34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86AC15F-E36C-433D-927C-AC3178F43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882D5DB9-BD8F-4C35-B87F-752D1C90EBE4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3</xdr:row>
      <xdr:rowOff>47625</xdr:rowOff>
    </xdr:from>
    <xdr:to>
      <xdr:col>19</xdr:col>
      <xdr:colOff>247650</xdr:colOff>
      <xdr:row>14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7158EE-8A7A-4223-9104-732D3722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619125"/>
          <a:ext cx="62960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1E85FBCC-7B95-4036-95B7-2F3229F2F0C3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BC05-276E-4096-B698-C6B14DB9F8EE}">
  <dimension ref="A1:S29"/>
  <sheetViews>
    <sheetView tabSelected="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4D7D-EC62-4A39-90FF-010E9200FB09}">
  <dimension ref="A1:S29"/>
  <sheetViews>
    <sheetView topLeftCell="E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1B42-B55E-4D8F-9983-2879EE46BBA2}">
  <dimension ref="A1:S29"/>
  <sheetViews>
    <sheetView topLeftCell="E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3F24-778B-40C0-9E79-565FC398AA82}">
  <dimension ref="A1:S29"/>
  <sheetViews>
    <sheetView topLeftCell="E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E159-8E82-462C-BC5F-EA1F64BA6EDB}">
  <dimension ref="A1:S29"/>
  <sheetViews>
    <sheetView topLeftCell="E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B9B3-E806-4CA0-8D6E-5196D257ECF9}">
  <dimension ref="A1:S29"/>
  <sheetViews>
    <sheetView topLeftCell="E1" workbookViewId="0">
      <selection activeCell="M22" sqref="M22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33</v>
      </c>
      <c r="C6" s="23">
        <f>5/105</f>
        <v>4.7619047619047616E-2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33</v>
      </c>
      <c r="C12" s="6">
        <v>0.05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33</v>
      </c>
      <c r="C16" s="5">
        <f>C6</f>
        <v>4.7619047619047616E-2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33</v>
      </c>
      <c r="C22" s="6">
        <v>0.05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AA2C-62A1-4E1B-A0B4-915651114253}">
  <dimension ref="A1:S33"/>
  <sheetViews>
    <sheetView workbookViewId="0">
      <selection activeCell="G25" sqref="G25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  <c r="N4" s="19"/>
      <c r="O4" s="19"/>
    </row>
    <row r="5" spans="1:16" x14ac:dyDescent="0.25">
      <c r="A5" s="27">
        <v>20</v>
      </c>
      <c r="B5" s="27" t="s">
        <v>14</v>
      </c>
      <c r="C5" s="27"/>
      <c r="D5" s="28">
        <v>432</v>
      </c>
      <c r="E5" s="19" t="s">
        <v>26</v>
      </c>
      <c r="F5" s="19"/>
      <c r="G5" s="19"/>
    </row>
    <row r="6" spans="1:16" x14ac:dyDescent="0.25">
      <c r="A6" s="1">
        <v>19</v>
      </c>
      <c r="B6" s="1" t="s">
        <v>8</v>
      </c>
      <c r="C6" s="6">
        <f>22/122</f>
        <v>0.18032786885245902</v>
      </c>
      <c r="D6" s="2">
        <f>C6*D5</f>
        <v>77.901639344262293</v>
      </c>
    </row>
    <row r="7" spans="1:16" x14ac:dyDescent="0.25">
      <c r="A7" s="35">
        <v>18</v>
      </c>
      <c r="B7" s="35" t="s">
        <v>7</v>
      </c>
      <c r="C7" s="35"/>
      <c r="D7" s="36">
        <f>D5-D6</f>
        <v>354.09836065573768</v>
      </c>
      <c r="E7" s="19" t="s">
        <v>26</v>
      </c>
      <c r="F7" s="19"/>
      <c r="G7" s="19"/>
    </row>
    <row r="8" spans="1:16" x14ac:dyDescent="0.25">
      <c r="A8" s="1">
        <v>17</v>
      </c>
      <c r="B8" s="1" t="s">
        <v>19</v>
      </c>
      <c r="C8" s="6">
        <f>20/120</f>
        <v>0.16666666666666666</v>
      </c>
      <c r="D8" s="2">
        <f>D7*C8</f>
        <v>59.016393442622942</v>
      </c>
      <c r="O8" s="19"/>
      <c r="P8" s="19"/>
    </row>
    <row r="9" spans="1:16" x14ac:dyDescent="0.25">
      <c r="A9" s="1">
        <v>16</v>
      </c>
      <c r="B9" s="1" t="s">
        <v>5</v>
      </c>
      <c r="D9" s="2">
        <f>D7-D8</f>
        <v>295.08196721311475</v>
      </c>
    </row>
    <row r="10" spans="1:16" x14ac:dyDescent="0.25">
      <c r="A10" s="1">
        <v>15</v>
      </c>
      <c r="B10" s="1" t="s">
        <v>18</v>
      </c>
      <c r="C10" s="7">
        <v>0</v>
      </c>
      <c r="D10" s="15">
        <f>C10*D9</f>
        <v>0</v>
      </c>
      <c r="O10" s="19"/>
      <c r="P10" s="19"/>
    </row>
    <row r="11" spans="1:16" x14ac:dyDescent="0.25">
      <c r="A11" s="27">
        <v>14</v>
      </c>
      <c r="B11" s="27" t="s">
        <v>2</v>
      </c>
      <c r="C11" s="27" t="s">
        <v>16</v>
      </c>
      <c r="D11" s="28">
        <f>D9-D10</f>
        <v>295.08196721311475</v>
      </c>
      <c r="E11" s="19" t="s">
        <v>25</v>
      </c>
      <c r="F11" s="19"/>
    </row>
    <row r="12" spans="1:16" x14ac:dyDescent="0.25">
      <c r="A12" s="1">
        <v>13</v>
      </c>
      <c r="B12" s="1" t="s">
        <v>8</v>
      </c>
      <c r="C12" s="5">
        <v>0.22</v>
      </c>
      <c r="D12" s="2">
        <f>C12*D11</f>
        <v>64.918032786885249</v>
      </c>
    </row>
    <row r="13" spans="1:16" x14ac:dyDescent="0.25">
      <c r="A13" s="1">
        <v>12</v>
      </c>
      <c r="B13" s="1" t="s">
        <v>15</v>
      </c>
      <c r="C13" s="1" t="s">
        <v>16</v>
      </c>
      <c r="D13" s="2">
        <f>D11+D12</f>
        <v>360</v>
      </c>
    </row>
    <row r="14" spans="1:16" x14ac:dyDescent="0.25">
      <c r="D14" s="8"/>
      <c r="I14" s="14"/>
    </row>
    <row r="15" spans="1:16" x14ac:dyDescent="0.25">
      <c r="A15" s="20">
        <v>11</v>
      </c>
      <c r="B15" s="20" t="s">
        <v>9</v>
      </c>
      <c r="C15" s="20"/>
      <c r="D15" s="26">
        <v>360</v>
      </c>
      <c r="E15" s="18" t="s">
        <v>27</v>
      </c>
      <c r="F15" s="18"/>
    </row>
    <row r="16" spans="1:16" x14ac:dyDescent="0.25">
      <c r="A16" s="1">
        <v>10</v>
      </c>
      <c r="B16" s="1" t="s">
        <v>8</v>
      </c>
      <c r="C16" s="6">
        <v>0.18032787</v>
      </c>
      <c r="D16" s="2">
        <f>D15*C16</f>
        <v>64.918033199999996</v>
      </c>
      <c r="O16" s="4"/>
    </row>
    <row r="17" spans="1:19" x14ac:dyDescent="0.25">
      <c r="A17" s="20">
        <v>9</v>
      </c>
      <c r="B17" s="20" t="s">
        <v>7</v>
      </c>
      <c r="C17" s="20" t="s">
        <v>11</v>
      </c>
      <c r="D17" s="26">
        <f>D15-D16</f>
        <v>295.08196680000003</v>
      </c>
      <c r="E17" s="18" t="s">
        <v>24</v>
      </c>
      <c r="F17" s="18"/>
      <c r="G17" s="18"/>
    </row>
    <row r="18" spans="1:19" x14ac:dyDescent="0.25">
      <c r="A18" s="1">
        <v>8</v>
      </c>
      <c r="B18" s="1" t="s">
        <v>6</v>
      </c>
      <c r="C18" s="6">
        <v>0.16666666999999999</v>
      </c>
      <c r="D18" s="2">
        <f>C18*D17</f>
        <v>49.180328783606555</v>
      </c>
      <c r="J18" s="11"/>
    </row>
    <row r="19" spans="1:19" x14ac:dyDescent="0.25">
      <c r="A19" s="1">
        <v>7</v>
      </c>
      <c r="B19" s="1" t="s">
        <v>5</v>
      </c>
      <c r="C19" s="1" t="s">
        <v>11</v>
      </c>
      <c r="D19" s="2">
        <f>D17-D18</f>
        <v>245.90163801639346</v>
      </c>
      <c r="N19" s="18"/>
    </row>
    <row r="20" spans="1:19" x14ac:dyDescent="0.25">
      <c r="A20" s="1">
        <v>6</v>
      </c>
      <c r="B20" s="1" t="s">
        <v>17</v>
      </c>
      <c r="C20" s="10">
        <v>7.6799999999999993E-6</v>
      </c>
      <c r="D20" s="2">
        <f>C20*D19</f>
        <v>1.8885245799659016E-3</v>
      </c>
    </row>
    <row r="21" spans="1:19" x14ac:dyDescent="0.25">
      <c r="A21" s="29">
        <v>5</v>
      </c>
      <c r="B21" s="29" t="s">
        <v>2</v>
      </c>
      <c r="C21" s="30" t="s">
        <v>11</v>
      </c>
      <c r="D21" s="31">
        <f>D19-D20</f>
        <v>245.89974949181351</v>
      </c>
      <c r="E21" s="18" t="s">
        <v>23</v>
      </c>
      <c r="F21" s="18"/>
      <c r="H21" s="34">
        <f>432/(1.22*1.2*1.2*1.00000768)</f>
        <v>245.89975083417593</v>
      </c>
    </row>
    <row r="22" spans="1:19" x14ac:dyDescent="0.25">
      <c r="A22" s="21">
        <v>4</v>
      </c>
      <c r="B22" s="21" t="s">
        <v>8</v>
      </c>
      <c r="C22" s="23">
        <v>0.22</v>
      </c>
      <c r="D22" s="22">
        <f>C22*D21</f>
        <v>54.097944888198974</v>
      </c>
      <c r="O22" s="18"/>
      <c r="P22" s="18"/>
    </row>
    <row r="23" spans="1:19" x14ac:dyDescent="0.25">
      <c r="A23" s="21">
        <v>3</v>
      </c>
      <c r="B23" s="21" t="s">
        <v>15</v>
      </c>
      <c r="C23" s="21" t="s">
        <v>11</v>
      </c>
      <c r="D23" s="22">
        <f>D21+D22</f>
        <v>299.99769438001249</v>
      </c>
    </row>
    <row r="24" spans="1:19" x14ac:dyDescent="0.25">
      <c r="N24" s="18"/>
      <c r="O24" s="18"/>
      <c r="P24" s="18"/>
    </row>
    <row r="25" spans="1:19" x14ac:dyDescent="0.25">
      <c r="H25">
        <v>100</v>
      </c>
      <c r="I25">
        <v>1.2</v>
      </c>
      <c r="J25">
        <f>H25*I25</f>
        <v>120</v>
      </c>
      <c r="K25">
        <f>J25-H25</f>
        <v>20</v>
      </c>
      <c r="L25">
        <f>K25/J25</f>
        <v>0.16666666666666666</v>
      </c>
      <c r="M25" s="9">
        <v>0.2</v>
      </c>
      <c r="N25">
        <v>20</v>
      </c>
      <c r="O25" s="16">
        <f>H25+N25</f>
        <v>120</v>
      </c>
    </row>
    <row r="26" spans="1:19" x14ac:dyDescent="0.25">
      <c r="H26">
        <v>100</v>
      </c>
      <c r="I26">
        <v>1.22</v>
      </c>
      <c r="J26">
        <f>H26*I26</f>
        <v>122</v>
      </c>
      <c r="K26">
        <f>J26-H26</f>
        <v>22</v>
      </c>
      <c r="L26">
        <f>K26/J26</f>
        <v>0.18032786885245902</v>
      </c>
      <c r="M26" s="9">
        <v>0.22</v>
      </c>
      <c r="N26">
        <v>22</v>
      </c>
      <c r="O26">
        <f>H26+N26</f>
        <v>122</v>
      </c>
    </row>
    <row r="27" spans="1:19" x14ac:dyDescent="0.25">
      <c r="H27">
        <v>100</v>
      </c>
      <c r="I27">
        <v>1.00000768</v>
      </c>
      <c r="J27" s="12">
        <f>H27+K27</f>
        <v>100.00076799999999</v>
      </c>
      <c r="K27" s="12">
        <v>7.6800000000000002E-4</v>
      </c>
      <c r="L27" s="13">
        <f>K27/J27</f>
        <v>7.6799410180529822E-6</v>
      </c>
      <c r="M27" s="11">
        <v>7.6799999999999993E-6</v>
      </c>
      <c r="N27">
        <v>7.6800000000000002E-4</v>
      </c>
    </row>
    <row r="28" spans="1:19" x14ac:dyDescent="0.25">
      <c r="H28">
        <v>100</v>
      </c>
      <c r="I28">
        <v>1.1000000000000001</v>
      </c>
      <c r="J28">
        <f>H28*I28</f>
        <v>110.00000000000001</v>
      </c>
      <c r="K28">
        <f>J28-H28</f>
        <v>10.000000000000014</v>
      </c>
      <c r="L28">
        <f>K28/J28</f>
        <v>9.0909090909091023E-2</v>
      </c>
      <c r="M28" s="9">
        <v>0.1</v>
      </c>
      <c r="N28">
        <v>10</v>
      </c>
      <c r="O28">
        <f>H28+K28</f>
        <v>110.00000000000001</v>
      </c>
    </row>
    <row r="29" spans="1:19" x14ac:dyDescent="0.25">
      <c r="S29" s="11"/>
    </row>
    <row r="33" spans="3:3" x14ac:dyDescent="0.25">
      <c r="C33" s="17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5EF2-70AC-4E31-953D-F773721DF650}">
  <dimension ref="A1:S33"/>
  <sheetViews>
    <sheetView workbookViewId="0">
      <selection activeCell="D14" sqref="D14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  <c r="N4" s="19"/>
      <c r="O4" s="19"/>
    </row>
    <row r="5" spans="1:16" x14ac:dyDescent="0.25">
      <c r="A5" s="27">
        <v>20</v>
      </c>
      <c r="B5" s="27" t="s">
        <v>14</v>
      </c>
      <c r="C5" s="27"/>
      <c r="D5" s="28">
        <v>432</v>
      </c>
      <c r="E5" s="19" t="s">
        <v>26</v>
      </c>
      <c r="F5" s="19"/>
      <c r="G5" s="19"/>
    </row>
    <row r="6" spans="1:16" x14ac:dyDescent="0.25">
      <c r="A6" s="1">
        <v>19</v>
      </c>
      <c r="B6" s="1" t="s">
        <v>20</v>
      </c>
      <c r="C6" s="6">
        <v>8.6757991000000007E-2</v>
      </c>
      <c r="D6" s="2">
        <f>C6*D5</f>
        <v>37.479452112000004</v>
      </c>
    </row>
    <row r="7" spans="1:16" x14ac:dyDescent="0.25">
      <c r="A7" s="35">
        <v>18</v>
      </c>
      <c r="B7" s="35" t="s">
        <v>7</v>
      </c>
      <c r="C7" s="35"/>
      <c r="D7" s="36">
        <f>D5-D6</f>
        <v>394.52054788800001</v>
      </c>
      <c r="E7" s="19" t="s">
        <v>26</v>
      </c>
      <c r="F7" s="19"/>
      <c r="G7" s="19"/>
    </row>
    <row r="8" spans="1:16" x14ac:dyDescent="0.25">
      <c r="A8" s="1">
        <v>17</v>
      </c>
      <c r="B8" s="1" t="s">
        <v>19</v>
      </c>
      <c r="C8" s="6">
        <f>20/120</f>
        <v>0.16666666666666666</v>
      </c>
      <c r="D8" s="2">
        <f>C8*D7</f>
        <v>65.753424647999992</v>
      </c>
      <c r="O8" s="19"/>
      <c r="P8" s="19"/>
    </row>
    <row r="9" spans="1:16" x14ac:dyDescent="0.25">
      <c r="A9" s="1">
        <v>16</v>
      </c>
      <c r="B9" s="1" t="s">
        <v>5</v>
      </c>
      <c r="D9" s="2">
        <f>D7-D8</f>
        <v>328.76712324000005</v>
      </c>
    </row>
    <row r="10" spans="1:16" x14ac:dyDescent="0.25">
      <c r="A10" s="1">
        <v>15</v>
      </c>
      <c r="B10" s="1" t="s">
        <v>18</v>
      </c>
      <c r="C10" s="7">
        <v>0</v>
      </c>
      <c r="D10" s="15">
        <f>C10*D9</f>
        <v>0</v>
      </c>
      <c r="O10" s="19"/>
      <c r="P10" s="19"/>
    </row>
    <row r="11" spans="1:16" x14ac:dyDescent="0.25">
      <c r="A11" s="27">
        <v>14</v>
      </c>
      <c r="B11" s="27" t="s">
        <v>2</v>
      </c>
      <c r="C11" s="27" t="s">
        <v>16</v>
      </c>
      <c r="D11" s="28">
        <f>D9-D10</f>
        <v>328.76712324000005</v>
      </c>
      <c r="E11" s="19" t="s">
        <v>25</v>
      </c>
      <c r="F11" s="19"/>
    </row>
    <row r="12" spans="1:16" x14ac:dyDescent="0.25">
      <c r="A12" s="1">
        <v>13</v>
      </c>
      <c r="B12" s="1" t="s">
        <v>20</v>
      </c>
      <c r="C12" s="5">
        <v>9.5000000000000001E-2</v>
      </c>
      <c r="D12" s="2">
        <f>C12*D11</f>
        <v>31.232876707800006</v>
      </c>
    </row>
    <row r="13" spans="1:16" x14ac:dyDescent="0.25">
      <c r="A13" s="1">
        <v>12</v>
      </c>
      <c r="B13" s="1" t="s">
        <v>15</v>
      </c>
      <c r="C13" s="1" t="s">
        <v>16</v>
      </c>
      <c r="D13" s="2">
        <f>D11+D12</f>
        <v>359.99999994780006</v>
      </c>
    </row>
    <row r="14" spans="1:16" x14ac:dyDescent="0.25">
      <c r="D14" s="8"/>
      <c r="I14" s="14"/>
    </row>
    <row r="15" spans="1:16" x14ac:dyDescent="0.25">
      <c r="A15" s="20">
        <v>11</v>
      </c>
      <c r="B15" s="20" t="s">
        <v>9</v>
      </c>
      <c r="C15" s="20"/>
      <c r="D15" s="26">
        <v>360</v>
      </c>
      <c r="E15" s="18" t="s">
        <v>27</v>
      </c>
      <c r="F15" s="18"/>
    </row>
    <row r="16" spans="1:16" x14ac:dyDescent="0.25">
      <c r="A16" s="1">
        <v>10</v>
      </c>
      <c r="B16" s="1" t="s">
        <v>20</v>
      </c>
      <c r="C16" s="6">
        <v>8.6758000000000002E-2</v>
      </c>
      <c r="D16" s="2">
        <f>D15*C16</f>
        <v>31.232880000000002</v>
      </c>
      <c r="O16" s="4"/>
    </row>
    <row r="17" spans="1:19" x14ac:dyDescent="0.25">
      <c r="A17" s="20">
        <v>9</v>
      </c>
      <c r="B17" s="20" t="s">
        <v>7</v>
      </c>
      <c r="C17" s="20" t="s">
        <v>11</v>
      </c>
      <c r="D17" s="26">
        <f>D15-D16</f>
        <v>328.76711999999998</v>
      </c>
      <c r="E17" s="18" t="s">
        <v>24</v>
      </c>
      <c r="F17" s="18"/>
      <c r="G17" s="18"/>
    </row>
    <row r="18" spans="1:19" x14ac:dyDescent="0.25">
      <c r="A18" s="1">
        <v>8</v>
      </c>
      <c r="B18" s="1" t="s">
        <v>6</v>
      </c>
      <c r="C18" s="6">
        <v>0.16666666999999999</v>
      </c>
      <c r="D18" s="2">
        <f>C18*D17</f>
        <v>54.794521095890396</v>
      </c>
      <c r="J18" s="11"/>
    </row>
    <row r="19" spans="1:19" x14ac:dyDescent="0.25">
      <c r="A19" s="1">
        <v>7</v>
      </c>
      <c r="B19" s="1" t="s">
        <v>5</v>
      </c>
      <c r="C19" s="1" t="s">
        <v>11</v>
      </c>
      <c r="D19" s="2">
        <f>D17-D18</f>
        <v>273.97259890410959</v>
      </c>
      <c r="N19" s="18"/>
    </row>
    <row r="20" spans="1:19" x14ac:dyDescent="0.25">
      <c r="A20" s="1">
        <v>6</v>
      </c>
      <c r="B20" s="1" t="s">
        <v>17</v>
      </c>
      <c r="C20" s="10">
        <v>7.6799999999999993E-6</v>
      </c>
      <c r="D20" s="2">
        <f>C20*D19</f>
        <v>2.1041095595835616E-3</v>
      </c>
    </row>
    <row r="21" spans="1:19" x14ac:dyDescent="0.25">
      <c r="A21" s="29">
        <v>5</v>
      </c>
      <c r="B21" s="29" t="s">
        <v>2</v>
      </c>
      <c r="C21" s="30" t="s">
        <v>11</v>
      </c>
      <c r="D21" s="31">
        <f>D19-D20</f>
        <v>273.97049479455001</v>
      </c>
      <c r="E21" s="18" t="s">
        <v>23</v>
      </c>
      <c r="F21" s="18"/>
      <c r="H21" s="34">
        <f>432/(1.22*1.2*1.2*1.00000768)</f>
        <v>245.89975083417593</v>
      </c>
    </row>
    <row r="22" spans="1:19" x14ac:dyDescent="0.25">
      <c r="A22" s="21">
        <v>4</v>
      </c>
      <c r="B22" s="21" t="s">
        <v>20</v>
      </c>
      <c r="C22" s="23">
        <v>9.5000000000000001E-2</v>
      </c>
      <c r="D22" s="22">
        <f>C22*D21</f>
        <v>26.02719700548225</v>
      </c>
      <c r="O22" s="18"/>
      <c r="P22" s="18"/>
    </row>
    <row r="23" spans="1:19" x14ac:dyDescent="0.25">
      <c r="A23" s="21">
        <v>3</v>
      </c>
      <c r="B23" s="21" t="s">
        <v>15</v>
      </c>
      <c r="C23" s="21" t="s">
        <v>11</v>
      </c>
      <c r="D23" s="22">
        <f>D21+D22</f>
        <v>299.99769180003227</v>
      </c>
    </row>
    <row r="24" spans="1:19" x14ac:dyDescent="0.25">
      <c r="H24">
        <v>100</v>
      </c>
      <c r="I24">
        <v>1.095</v>
      </c>
      <c r="J24">
        <v>109.5</v>
      </c>
      <c r="K24">
        <f>J24-H24</f>
        <v>9.5</v>
      </c>
      <c r="L24">
        <f>K24/J24</f>
        <v>8.6757990867579904E-2</v>
      </c>
      <c r="N24" s="18"/>
      <c r="O24" s="18"/>
      <c r="P24" s="18"/>
    </row>
    <row r="25" spans="1:19" x14ac:dyDescent="0.25">
      <c r="H25">
        <v>100</v>
      </c>
      <c r="I25">
        <v>1.2</v>
      </c>
      <c r="J25">
        <f>H25*I25</f>
        <v>120</v>
      </c>
      <c r="K25">
        <f>J25-H25</f>
        <v>20</v>
      </c>
      <c r="L25">
        <f>K25/J25</f>
        <v>0.16666666666666666</v>
      </c>
      <c r="M25" s="9">
        <v>0.2</v>
      </c>
      <c r="N25">
        <v>20</v>
      </c>
      <c r="O25" s="16">
        <f>H25+N25</f>
        <v>120</v>
      </c>
    </row>
    <row r="26" spans="1:19" x14ac:dyDescent="0.25">
      <c r="H26">
        <v>100</v>
      </c>
      <c r="I26">
        <v>1.22</v>
      </c>
      <c r="J26">
        <f>H26*I26</f>
        <v>122</v>
      </c>
      <c r="K26">
        <f>J26-H26</f>
        <v>22</v>
      </c>
      <c r="L26">
        <f>K26/J26</f>
        <v>0.18032786885245902</v>
      </c>
      <c r="M26" s="9">
        <v>0.22</v>
      </c>
      <c r="N26">
        <v>22</v>
      </c>
      <c r="O26">
        <f>H26+N26</f>
        <v>122</v>
      </c>
    </row>
    <row r="27" spans="1:19" x14ac:dyDescent="0.25">
      <c r="H27">
        <v>100</v>
      </c>
      <c r="I27">
        <v>1.00000768</v>
      </c>
      <c r="J27" s="12">
        <f>H27+K27</f>
        <v>100.00076799999999</v>
      </c>
      <c r="K27" s="12">
        <v>7.6800000000000002E-4</v>
      </c>
      <c r="L27" s="13">
        <f>K27/J27</f>
        <v>7.6799410180529822E-6</v>
      </c>
      <c r="M27" s="11">
        <v>7.6799999999999993E-6</v>
      </c>
      <c r="N27">
        <v>7.6800000000000002E-4</v>
      </c>
    </row>
    <row r="28" spans="1:19" x14ac:dyDescent="0.25">
      <c r="H28">
        <v>100</v>
      </c>
      <c r="I28">
        <v>1.1000000000000001</v>
      </c>
      <c r="J28">
        <f>H28*I28</f>
        <v>110.00000000000001</v>
      </c>
      <c r="K28">
        <f>J28-H28</f>
        <v>10.000000000000014</v>
      </c>
      <c r="L28">
        <f>K28/J28</f>
        <v>9.0909090909091023E-2</v>
      </c>
      <c r="M28" s="9">
        <v>0.1</v>
      </c>
      <c r="N28">
        <v>10</v>
      </c>
      <c r="O28">
        <f>H28+K28</f>
        <v>110.00000000000001</v>
      </c>
    </row>
    <row r="29" spans="1:19" x14ac:dyDescent="0.25">
      <c r="S29" s="11"/>
    </row>
    <row r="33" spans="3:3" x14ac:dyDescent="0.25">
      <c r="C33" s="17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1_artikel</vt:lpstr>
      <vt:lpstr>2_artikel</vt:lpstr>
      <vt:lpstr>3_artikel</vt:lpstr>
      <vt:lpstr>4_artikel</vt:lpstr>
      <vt:lpstr>5_artikel</vt:lpstr>
      <vt:lpstr>6_artikel</vt:lpstr>
      <vt:lpstr>22% DDV obratna</vt:lpstr>
      <vt:lpstr>9,5% DDV obratna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2019-09-01T12:33:34Z</dcterms:created>
  <dcterms:modified xsi:type="dcterms:W3CDTF">2021-05-30T08:48:00Z</dcterms:modified>
</cp:coreProperties>
</file>