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Y WEBSITE\davki\_private\krizanka_publisher\"/>
    </mc:Choice>
  </mc:AlternateContent>
  <bookViews>
    <workbookView xWindow="0" yWindow="0" windowWidth="23040" windowHeight="9396"/>
  </bookViews>
  <sheets>
    <sheet name="nepriznani_odhodki" sheetId="18" r:id="rId1"/>
    <sheet name="križanka-sestavljanje (2)" sheetId="22" state="hidden" r:id="rId2"/>
    <sheet name="primer_križanka_rezerva" sheetId="11"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8" l="1"/>
  <c r="D19" i="18"/>
  <c r="D20" i="18"/>
  <c r="B27" i="18"/>
  <c r="D27" i="18"/>
  <c r="B26" i="18"/>
  <c r="D26" i="18"/>
  <c r="B25" i="18"/>
  <c r="D25" i="18"/>
  <c r="B24" i="18"/>
  <c r="A10" i="18" s="1"/>
  <c r="D24" i="18"/>
  <c r="B23" i="18"/>
  <c r="E4" i="18" s="1"/>
  <c r="D23" i="18"/>
  <c r="B22" i="18"/>
  <c r="A8" i="18" s="1"/>
  <c r="D22" i="18"/>
  <c r="B21" i="18"/>
  <c r="D21" i="18"/>
  <c r="B20" i="18"/>
  <c r="A7" i="18" s="1"/>
  <c r="D16" i="18"/>
  <c r="B19" i="18"/>
  <c r="A9" i="18" s="1"/>
  <c r="B18" i="18"/>
  <c r="O2" i="18" s="1"/>
  <c r="B17" i="18"/>
  <c r="A6" i="18" s="1"/>
  <c r="D17" i="18"/>
  <c r="B16" i="18"/>
  <c r="A5" i="18" s="1"/>
  <c r="B15" i="18"/>
  <c r="A4" i="18" s="1"/>
  <c r="D15" i="18"/>
  <c r="B14" i="18"/>
  <c r="D8" i="18" s="1"/>
  <c r="D14" i="18"/>
  <c r="B13" i="18"/>
  <c r="A3" i="18" s="1"/>
  <c r="D13" i="18"/>
  <c r="B12" i="18"/>
  <c r="A2" i="18" s="1"/>
  <c r="D12" i="18"/>
  <c r="S5" i="18" l="1"/>
  <c r="E5" i="18"/>
  <c r="X2" i="18"/>
  <c r="I4" i="18"/>
  <c r="N6" i="18"/>
  <c r="H8" i="18"/>
  <c r="R2" i="18"/>
  <c r="C3" i="18"/>
  <c r="T5" i="18"/>
  <c r="P7" i="18"/>
  <c r="Y8" i="18"/>
  <c r="J5" i="18"/>
  <c r="K7" i="18"/>
  <c r="G4" i="18"/>
  <c r="AA5" i="18"/>
  <c r="D21" i="22" l="1"/>
  <c r="D20" i="22"/>
  <c r="A1" i="11"/>
  <c r="D21" i="11" l="1"/>
  <c r="D20" i="11"/>
  <c r="D14" i="11"/>
  <c r="D16" i="11"/>
  <c r="B4" i="11"/>
  <c r="L5" i="11"/>
  <c r="B3" i="11" s="1"/>
  <c r="P5" i="11"/>
  <c r="I5" i="11"/>
  <c r="D5" i="11"/>
  <c r="D24" i="11"/>
  <c r="C4" i="11"/>
  <c r="D17" i="11"/>
  <c r="D23" i="11"/>
  <c r="D19" i="11"/>
  <c r="A5" i="11"/>
  <c r="D18" i="11"/>
  <c r="A4" i="11"/>
  <c r="E3" i="11"/>
  <c r="A3" i="11"/>
  <c r="D15" i="11"/>
  <c r="D12" i="11"/>
  <c r="C1" i="11"/>
  <c r="D11" i="11"/>
  <c r="D8" i="11"/>
  <c r="D7" i="11"/>
  <c r="B1" i="11"/>
  <c r="C5" i="11"/>
  <c r="O5" i="11"/>
  <c r="M5" i="11"/>
  <c r="E1" i="11"/>
  <c r="D10" i="11"/>
  <c r="A2" i="11"/>
  <c r="D9" i="11"/>
  <c r="D13" i="11"/>
  <c r="D22" i="11"/>
  <c r="E2" i="11"/>
  <c r="F1" i="11"/>
  <c r="J5" i="11"/>
  <c r="E5" i="11"/>
  <c r="E4" i="11"/>
  <c r="G5" i="11"/>
  <c r="J4" i="11"/>
  <c r="I3" i="11"/>
  <c r="I4" i="11"/>
  <c r="H3" i="11"/>
  <c r="D3" i="11"/>
  <c r="B5" i="11" l="1"/>
  <c r="G4" i="11"/>
  <c r="K3" i="11" s="1"/>
  <c r="F3" i="11" l="1"/>
</calcChain>
</file>

<file path=xl/comments1.xml><?xml version="1.0" encoding="utf-8"?>
<comments xmlns="http://schemas.openxmlformats.org/spreadsheetml/2006/main">
  <authors>
    <author>Janez</author>
  </authors>
  <commentList>
    <comment ref="A2" authorId="0" shapeId="0">
      <text>
        <r>
          <rPr>
            <b/>
            <sz val="36"/>
            <color indexed="81"/>
            <rFont val="Segoe UI"/>
            <family val="2"/>
            <charset val="238"/>
          </rPr>
          <t>1.0. Naziv za boniteto, če delavcu ni potrebno plačevati parkirnine na parkirišču, ki je last podjetja, kjer dela.</t>
        </r>
        <r>
          <rPr>
            <sz val="9"/>
            <color indexed="81"/>
            <rFont val="Segoe UI"/>
            <family val="2"/>
            <charset val="238"/>
          </rPr>
          <t xml:space="preserve">
</t>
        </r>
      </text>
    </comment>
    <comment ref="A3" authorId="0" shapeId="0">
      <text>
        <r>
          <rPr>
            <b/>
            <sz val="36"/>
            <color indexed="81"/>
            <rFont val="Segoe UI"/>
            <family val="2"/>
            <charset val="238"/>
          </rPr>
          <t xml:space="preserve">2.0 Naziv za celotno neprizan odhodek, če je podjetnik podarili osnovni šoli 2.000 EUR brez zahteve za protiuslogo v naravi ali denarju.
da nam šola opravi </t>
        </r>
        <r>
          <rPr>
            <sz val="9"/>
            <color indexed="81"/>
            <rFont val="Segoe UI"/>
            <family val="2"/>
            <charset val="238"/>
          </rPr>
          <t xml:space="preserve">
</t>
        </r>
      </text>
    </comment>
    <comment ref="A4" authorId="0" shapeId="0">
      <text>
        <r>
          <rPr>
            <b/>
            <sz val="36"/>
            <color indexed="81"/>
            <rFont val="Segoe UI"/>
            <family val="2"/>
            <charset val="238"/>
          </rPr>
          <t>4.0. Naziv za celotno nepriznan odhodek, ker je podjetnik dal podkupnino družbi, ki bo glavni izvajalec gradbenih del, da bi pridobil montažo oken na tem objektu.</t>
        </r>
        <r>
          <rPr>
            <sz val="9"/>
            <color indexed="81"/>
            <rFont val="Segoe UI"/>
            <family val="2"/>
            <charset val="238"/>
          </rPr>
          <t xml:space="preserve">
</t>
        </r>
      </text>
    </comment>
    <comment ref="A5" authorId="0" shapeId="0">
      <text>
        <r>
          <rPr>
            <b/>
            <sz val="36"/>
            <color indexed="81"/>
            <rFont val="Segoe UI"/>
            <family val="2"/>
            <charset val="238"/>
          </rPr>
          <t>5.0. Naziv za celotno nepriznan odhodek, ker podjetnik ni pravočasno davčnemu uradu plačal davkov in drugih dajatev, npr. prispevkov.</t>
        </r>
        <r>
          <rPr>
            <sz val="9"/>
            <color indexed="81"/>
            <rFont val="Segoe UI"/>
            <family val="2"/>
            <charset val="238"/>
          </rPr>
          <t xml:space="preserve">
</t>
        </r>
      </text>
    </comment>
    <comment ref="A6" authorId="0" shapeId="0">
      <text>
        <r>
          <rPr>
            <b/>
            <sz val="36"/>
            <color indexed="81"/>
            <rFont val="Segoe UI"/>
            <family val="2"/>
            <charset val="238"/>
          </rPr>
          <t>6.0. Naziv za stroške, ki so posledica rubeža s strani davčnega organa.</t>
        </r>
        <r>
          <rPr>
            <sz val="9"/>
            <color indexed="81"/>
            <rFont val="Segoe UI"/>
            <family val="2"/>
            <charset val="238"/>
          </rPr>
          <t xml:space="preserve">
</t>
        </r>
      </text>
    </comment>
    <comment ref="A7" authorId="0" shapeId="0">
      <text>
        <r>
          <rPr>
            <b/>
            <sz val="36"/>
            <color indexed="81"/>
            <rFont val="Segoe UI"/>
            <family val="2"/>
            <charset val="238"/>
          </rPr>
          <t>7.0 Naziv za boniteto (stroškovno ugodnost), če smo brezplačno preživeli 1 teden kot delavec podjetja, ki je lastnik te počitniške nastanitve.</t>
        </r>
        <r>
          <rPr>
            <sz val="9"/>
            <color indexed="81"/>
            <rFont val="Segoe UI"/>
            <family val="2"/>
            <charset val="238"/>
          </rPr>
          <t xml:space="preserve">
</t>
        </r>
      </text>
    </comment>
    <comment ref="A8" authorId="0" shapeId="0">
      <text>
        <r>
          <rPr>
            <b/>
            <sz val="36"/>
            <color indexed="81"/>
            <rFont val="Segoe UI"/>
            <family val="2"/>
            <charset val="238"/>
          </rPr>
          <t>8.0. Naziv za boniteto, ki jo podjetnik plača Obrtni zbornici.</t>
        </r>
        <r>
          <rPr>
            <sz val="9"/>
            <color indexed="81"/>
            <rFont val="Segoe UI"/>
            <family val="2"/>
            <charset val="238"/>
          </rPr>
          <t xml:space="preserve">
</t>
        </r>
      </text>
    </comment>
    <comment ref="A9" authorId="0" shapeId="0">
      <text>
        <r>
          <rPr>
            <b/>
            <sz val="36"/>
            <color indexed="81"/>
            <rFont val="Segoe UI"/>
            <family val="2"/>
            <charset val="238"/>
          </rPr>
          <t>9.0 Vrsta uporabe, ko gre za davčno nepriznane odhodke.</t>
        </r>
        <r>
          <rPr>
            <sz val="9"/>
            <color indexed="81"/>
            <rFont val="Segoe UI"/>
            <family val="2"/>
            <charset val="238"/>
          </rPr>
          <t xml:space="preserve">
</t>
        </r>
      </text>
    </comment>
    <comment ref="A10" authorId="0" shapeId="0">
      <text>
        <r>
          <rPr>
            <b/>
            <sz val="36"/>
            <color indexed="81"/>
            <rFont val="Segoe UI"/>
            <family val="2"/>
            <charset val="238"/>
          </rPr>
          <t>12.0. Naziv za stroške, ki se priznajo samo v višini 50 % ustavarjenih stroškov in so povezani s poslovnimi partnerji, ki so na obisku v podjetju.</t>
        </r>
      </text>
    </comment>
    <comment ref="A12" authorId="0" shapeId="0">
      <text>
        <r>
          <rPr>
            <b/>
            <sz val="36"/>
            <color indexed="81"/>
            <rFont val="Segoe UI"/>
            <family val="2"/>
            <charset val="238"/>
          </rPr>
          <t>1.0. Naziv za zakon, ki pravi: davčno so priznani zgolj tisti odhodki, ki so potrebni za pridobitev prihodkov,
ki so obdavčeni po tem zakonu.</t>
        </r>
      </text>
    </comment>
    <comment ref="A13" authorId="0" shapeId="0">
      <text>
        <r>
          <rPr>
            <b/>
            <sz val="36"/>
            <color indexed="81"/>
            <rFont val="Segoe UI"/>
            <family val="2"/>
            <charset val="238"/>
          </rPr>
          <t>2.0. Naziv za odhodke, ki niso neposreden pogoj za opravljanje dejavnosti in niso posledica njenega opravljanja, imajo značaj zasebnosti ali niso skladni z običajno poslovno prakso. Med te stroške sodijo tisti odhodki, ki so glede poslovanja davčnega zavezanca nepotrebni, neupravičeni oziroma niso običajni za poslovanje.</t>
        </r>
        <r>
          <rPr>
            <sz val="9"/>
            <color indexed="81"/>
            <rFont val="Segoe UI"/>
            <charset val="1"/>
          </rPr>
          <t xml:space="preserve">
</t>
        </r>
      </text>
    </comment>
    <comment ref="A14" authorId="0" shapeId="0">
      <text>
        <r>
          <rPr>
            <b/>
            <sz val="36"/>
            <color indexed="81"/>
            <rFont val="Segoe UI"/>
            <family val="2"/>
            <charset val="238"/>
          </rPr>
          <t>3.0. Primer za odhodek, ki je posledica izrednih in redkih dogodkov in jih zakonodajalec podjetjem prizna kot davčno priznane.</t>
        </r>
        <r>
          <rPr>
            <sz val="9"/>
            <color indexed="81"/>
            <rFont val="Segoe UI"/>
            <family val="2"/>
            <charset val="238"/>
          </rPr>
          <t xml:space="preserve">
</t>
        </r>
      </text>
    </comment>
    <comment ref="A15" authorId="0" shapeId="0">
      <text>
        <r>
          <rPr>
            <b/>
            <sz val="36"/>
            <color indexed="81"/>
            <rFont val="Segoe UI"/>
            <family val="2"/>
            <charset val="238"/>
          </rPr>
          <t>4.0. Vzrok za odhodek, ki je nastal, ker je poslovna stavba pogorela in je bila za to kriva 3. oseba s slabimi nameni. Tudi ta odhodek, ki je nastal zaradi popravila stavbe je priznan s strani davčnega organa.</t>
        </r>
        <r>
          <rPr>
            <sz val="9"/>
            <color indexed="81"/>
            <rFont val="Segoe UI"/>
            <family val="2"/>
            <charset val="238"/>
          </rPr>
          <t xml:space="preserve">
</t>
        </r>
      </text>
    </comment>
    <comment ref="A16" authorId="0" shapeId="0">
      <text>
        <r>
          <rPr>
            <b/>
            <sz val="36"/>
            <color indexed="81"/>
            <rFont val="Segoe UI"/>
            <family val="2"/>
            <charset val="238"/>
          </rPr>
          <t>5.0. Naziv za opredelitev odhodkov, ki jih je davčni organ opredelil kot odhodke, ki niso neposredno prinesli prihodka ali so prinesli prihodka manj, kot so znašali odhodki, ker niso bili natančno dokumentirani.</t>
        </r>
        <r>
          <rPr>
            <sz val="9"/>
            <color indexed="81"/>
            <rFont val="Segoe UI"/>
            <family val="2"/>
            <charset val="238"/>
          </rPr>
          <t xml:space="preserve">
</t>
        </r>
      </text>
    </comment>
    <comment ref="A17" authorId="0" shapeId="0">
      <text>
        <r>
          <rPr>
            <b/>
            <sz val="36"/>
            <color indexed="81"/>
            <rFont val="Segoe UI"/>
            <family val="2"/>
            <charset val="238"/>
          </rPr>
          <t>6.0. Naziv za strošek (nepriznan odhodek), ki se nanaša na privat zabavo, oddih, šport, rekreacijo, vključno s pripadajočim DDV-jem.</t>
        </r>
        <r>
          <rPr>
            <sz val="9"/>
            <color indexed="81"/>
            <rFont val="Segoe UI"/>
            <family val="2"/>
            <charset val="238"/>
          </rPr>
          <t xml:space="preserve">
</t>
        </r>
      </text>
    </comment>
    <comment ref="A18" authorId="0" shapeId="0">
      <text>
        <r>
          <rPr>
            <b/>
            <sz val="36"/>
            <color indexed="81"/>
            <rFont val="Segoe UI"/>
            <family val="2"/>
            <charset val="238"/>
          </rPr>
          <t>7.0. Naziv za celotno nepriznani odhodek, ker je podjetniku policist izrekel kazen zaradi prehitre vožnje.</t>
        </r>
        <r>
          <rPr>
            <sz val="9"/>
            <color indexed="81"/>
            <rFont val="Segoe UI"/>
            <family val="2"/>
            <charset val="238"/>
          </rPr>
          <t xml:space="preserve">
</t>
        </r>
      </text>
    </comment>
    <comment ref="A19" authorId="0" shapeId="0">
      <text>
        <r>
          <rPr>
            <b/>
            <sz val="36"/>
            <color indexed="81"/>
            <rFont val="Segoe UI"/>
            <family val="2"/>
            <charset val="238"/>
          </rPr>
          <t xml:space="preserve">8.0. Naziv za stroške ugodnosti, ki jih delavcem zagotavlja delodajalec in so v celoti nepriznani odhodki.
</t>
        </r>
        <r>
          <rPr>
            <sz val="9"/>
            <color indexed="81"/>
            <rFont val="Segoe UI"/>
            <family val="2"/>
            <charset val="238"/>
          </rPr>
          <t xml:space="preserve">
</t>
        </r>
      </text>
    </comment>
    <comment ref="A20" authorId="0" shapeId="0">
      <text>
        <r>
          <rPr>
            <b/>
            <sz val="36"/>
            <color indexed="81"/>
            <rFont val="Segoe UI"/>
            <family val="2"/>
            <charset val="238"/>
          </rPr>
          <t>9.0. Naziv za boniteto (strošek ugodnosti), če smo dobili avtomobil Renault Clio z 20 % popustom glede na redno ceno, smo pa zaposleni v tovarni Renault.</t>
        </r>
        <r>
          <rPr>
            <sz val="9"/>
            <color indexed="81"/>
            <rFont val="Segoe UI"/>
            <family val="2"/>
            <charset val="238"/>
          </rPr>
          <t xml:space="preserve">
</t>
        </r>
      </text>
    </comment>
    <comment ref="A21" authorId="0" shapeId="0">
      <text>
        <r>
          <rPr>
            <b/>
            <sz val="36"/>
            <color indexed="81"/>
            <rFont val="Segoe UI"/>
            <family val="2"/>
            <charset val="238"/>
          </rPr>
          <t>10.0. Naziv za osebe, s katerimi podjetje komunicira.</t>
        </r>
        <r>
          <rPr>
            <sz val="9"/>
            <color indexed="81"/>
            <rFont val="Segoe UI"/>
            <family val="2"/>
            <charset val="238"/>
          </rPr>
          <t xml:space="preserve">
</t>
        </r>
      </text>
    </comment>
    <comment ref="A22" authorId="0" shapeId="0">
      <text>
        <r>
          <rPr>
            <b/>
            <sz val="36"/>
            <color indexed="81"/>
            <rFont val="Segoe UI"/>
            <family val="2"/>
            <charset val="238"/>
          </rPr>
          <t>11.0. Naziv za boniteto, ki jo podjetnik plača planinskemu društvu Pohodnik.</t>
        </r>
        <r>
          <rPr>
            <sz val="36"/>
            <color indexed="81"/>
            <rFont val="Segoe UI"/>
            <family val="2"/>
            <charset val="238"/>
          </rPr>
          <t xml:space="preserve">
</t>
        </r>
      </text>
    </comment>
    <comment ref="A23" authorId="0" shapeId="0">
      <text>
        <r>
          <rPr>
            <b/>
            <sz val="36"/>
            <color indexed="81"/>
            <rFont val="Segoe UI"/>
            <family val="2"/>
            <charset val="238"/>
          </rPr>
          <t>12.0. Primer, ko se stroški ugodnosti danim zaposlenim, priznajo kot priznani odhodek, vendar največ do višine takšnega plačila oziroma povračila.</t>
        </r>
        <r>
          <rPr>
            <sz val="36"/>
            <color indexed="81"/>
            <rFont val="Segoe UI"/>
            <family val="2"/>
            <charset val="238"/>
          </rPr>
          <t xml:space="preserve">
</t>
        </r>
      </text>
    </comment>
    <comment ref="A24" authorId="0" shapeId="0">
      <text>
        <r>
          <rPr>
            <b/>
            <sz val="36"/>
            <color indexed="81"/>
            <rFont val="Segoe UI"/>
            <family val="2"/>
            <charset val="238"/>
          </rPr>
          <t>13.0. Primer, ko se uporaba sredstev za privatno rabo, ne priznajo sorazmerno takšni rabi kot priznani odhodki.</t>
        </r>
        <r>
          <rPr>
            <sz val="9"/>
            <color indexed="81"/>
            <rFont val="Segoe UI"/>
            <family val="2"/>
            <charset val="238"/>
          </rPr>
          <t xml:space="preserve">
</t>
        </r>
      </text>
    </comment>
    <comment ref="A25" authorId="0" shapeId="0">
      <text>
        <r>
          <rPr>
            <b/>
            <sz val="36"/>
            <color indexed="81"/>
            <rFont val="Segoe UI"/>
            <family val="2"/>
            <charset val="238"/>
          </rPr>
          <t>14.0. Naziv za stroške pogostitve in zabave ob poslovnih in družabnih stikih, stroške za prehrano (vključno s pijačo) ter stroškov nastanitev.</t>
        </r>
        <r>
          <rPr>
            <sz val="9"/>
            <color indexed="81"/>
            <rFont val="Segoe UI"/>
            <family val="2"/>
            <charset val="238"/>
          </rPr>
          <t xml:space="preserve">
</t>
        </r>
      </text>
    </comment>
    <comment ref="A26" authorId="0" shapeId="0">
      <text>
        <r>
          <rPr>
            <b/>
            <sz val="36"/>
            <color indexed="81"/>
            <rFont val="Segoe UI"/>
            <family val="2"/>
            <charset val="238"/>
          </rPr>
          <t>15.0. Naziv za subjekt, ki mora obstajati, da lahko govorimo o stroških reprezentance, vendar to ne smejo biti zaposleni. V tem primeru bi govoril o davčno nepriznanih odhodkih.</t>
        </r>
        <r>
          <rPr>
            <sz val="9"/>
            <color indexed="81"/>
            <rFont val="Segoe UI"/>
            <family val="2"/>
            <charset val="238"/>
          </rPr>
          <t xml:space="preserve">
</t>
        </r>
      </text>
    </comment>
    <comment ref="A27" authorId="0" shapeId="0">
      <text>
        <r>
          <rPr>
            <b/>
            <sz val="36"/>
            <color indexed="81"/>
            <rFont val="Segoe UI"/>
            <family val="2"/>
            <charset val="238"/>
          </rPr>
          <t>16.0. Kar potrebujemo, da pripadajoče stroške reprezentance lahko dokazujemo, npr. v primeru davčnega pregleda. To storimo, da na prejetih računih navedemo ime poslovnega partnerja, ki se je npr. udeležil poslovnega kosila.</t>
        </r>
        <r>
          <rPr>
            <sz val="9"/>
            <color indexed="81"/>
            <rFont val="Segoe UI"/>
            <family val="2"/>
            <charset val="238"/>
          </rPr>
          <t xml:space="preserve">
</t>
        </r>
      </text>
    </comment>
  </commentList>
</comments>
</file>

<file path=xl/comments2.xml><?xml version="1.0" encoding="utf-8"?>
<comments xmlns="http://schemas.openxmlformats.org/spreadsheetml/2006/main">
  <authors>
    <author>Janez</author>
  </authors>
  <commentList>
    <comment ref="A1" authorId="0" shapeId="0">
      <text>
        <r>
          <rPr>
            <b/>
            <sz val="36"/>
            <color indexed="81"/>
            <rFont val="Segoe UI"/>
            <family val="2"/>
            <charset val="238"/>
          </rPr>
          <t>1.0 Naziv za osebe, s katerimi podjetje komunicira.</t>
        </r>
        <r>
          <rPr>
            <sz val="9"/>
            <color indexed="81"/>
            <rFont val="Segoe UI"/>
            <family val="2"/>
            <charset val="238"/>
          </rPr>
          <t xml:space="preserve">
</t>
        </r>
      </text>
    </comment>
    <comment ref="A2" authorId="0" shapeId="0">
      <text>
        <r>
          <rPr>
            <b/>
            <sz val="36"/>
            <color indexed="81"/>
            <rFont val="Segoe UI"/>
            <family val="2"/>
            <charset val="238"/>
          </rPr>
          <t>2.0 Naziv za osebe, ki komunicirajo s podjetjem.</t>
        </r>
        <r>
          <rPr>
            <sz val="9"/>
            <color indexed="81"/>
            <rFont val="Segoe UI"/>
            <family val="2"/>
            <charset val="238"/>
          </rPr>
          <t xml:space="preserve">
</t>
        </r>
      </text>
    </comment>
    <comment ref="A3" authorId="0" shapeId="0">
      <text>
        <r>
          <rPr>
            <b/>
            <sz val="36"/>
            <color indexed="81"/>
            <rFont val="Segoe UI"/>
            <family val="2"/>
            <charset val="238"/>
          </rPr>
          <t>3.0 Naziv za osebe, ki komunicirajo s podjetjem.</t>
        </r>
        <r>
          <rPr>
            <sz val="9"/>
            <color indexed="81"/>
            <rFont val="Segoe UI"/>
            <family val="2"/>
            <charset val="238"/>
          </rPr>
          <t xml:space="preserve">
</t>
        </r>
      </text>
    </comment>
    <comment ref="A4" authorId="0" shapeId="0">
      <text>
        <r>
          <rPr>
            <b/>
            <sz val="36"/>
            <color indexed="81"/>
            <rFont val="Segoe UI"/>
            <family val="2"/>
            <charset val="238"/>
          </rPr>
          <t>4.0 Naziv za osebe, ki komunicirajo s podjetjem.</t>
        </r>
        <r>
          <rPr>
            <sz val="9"/>
            <color indexed="81"/>
            <rFont val="Segoe UI"/>
            <family val="2"/>
            <charset val="238"/>
          </rPr>
          <t xml:space="preserve">
</t>
        </r>
      </text>
    </comment>
    <comment ref="A5" authorId="0" shapeId="0">
      <text>
        <r>
          <rPr>
            <b/>
            <sz val="36"/>
            <color indexed="81"/>
            <rFont val="Segoe UI"/>
            <family val="2"/>
            <charset val="238"/>
          </rPr>
          <t>5.0 Naziv za osebe, ki komunicirajo s podjetjem?</t>
        </r>
        <r>
          <rPr>
            <sz val="9"/>
            <color indexed="81"/>
            <rFont val="Segoe UI"/>
            <family val="2"/>
            <charset val="238"/>
          </rPr>
          <t xml:space="preserve">
</t>
        </r>
      </text>
    </comment>
    <comment ref="A6" authorId="0" shapeId="0">
      <text>
        <r>
          <rPr>
            <b/>
            <sz val="36"/>
            <color indexed="81"/>
            <rFont val="Segoe UI"/>
            <family val="2"/>
            <charset val="238"/>
          </rPr>
          <t>6.0 Naziv za osebe, ki komunicirajo s podjetjem?</t>
        </r>
        <r>
          <rPr>
            <sz val="9"/>
            <color indexed="81"/>
            <rFont val="Segoe UI"/>
            <family val="2"/>
            <charset val="238"/>
          </rPr>
          <t xml:space="preserve">
</t>
        </r>
      </text>
    </comment>
    <comment ref="A7" authorId="0" shapeId="0">
      <text>
        <r>
          <rPr>
            <b/>
            <sz val="36"/>
            <color indexed="81"/>
            <rFont val="Segoe UI"/>
            <family val="2"/>
            <charset val="238"/>
          </rPr>
          <t>7.0 Naziv za osebe, ki komunicirajo s podjetjem?</t>
        </r>
        <r>
          <rPr>
            <sz val="9"/>
            <color indexed="81"/>
            <rFont val="Segoe UI"/>
            <family val="2"/>
            <charset val="238"/>
          </rPr>
          <t xml:space="preserve">
</t>
        </r>
      </text>
    </comment>
    <comment ref="A8" authorId="0" shapeId="0">
      <text>
        <r>
          <rPr>
            <b/>
            <sz val="36"/>
            <color indexed="81"/>
            <rFont val="Segoe UI"/>
            <family val="2"/>
            <charset val="238"/>
          </rPr>
          <t>8.0 Naziv za osebe, ki komunicirajo s podjetjem?</t>
        </r>
        <r>
          <rPr>
            <sz val="9"/>
            <color indexed="81"/>
            <rFont val="Segoe UI"/>
            <family val="2"/>
            <charset val="238"/>
          </rPr>
          <t xml:space="preserve">
</t>
        </r>
      </text>
    </comment>
    <comment ref="A9" authorId="0" shapeId="0">
      <text>
        <r>
          <rPr>
            <b/>
            <sz val="36"/>
            <color indexed="81"/>
            <rFont val="Segoe UI"/>
            <family val="2"/>
            <charset val="238"/>
          </rPr>
          <t>9.0 Naziv za osebe, ki komunicirajo s podjetjem?</t>
        </r>
        <r>
          <rPr>
            <sz val="9"/>
            <color indexed="81"/>
            <rFont val="Segoe UI"/>
            <family val="2"/>
            <charset val="238"/>
          </rPr>
          <t xml:space="preserve">
</t>
        </r>
      </text>
    </comment>
    <comment ref="A10" authorId="0" shapeId="0">
      <text>
        <r>
          <rPr>
            <b/>
            <sz val="36"/>
            <color indexed="81"/>
            <rFont val="Segoe UI"/>
            <family val="2"/>
            <charset val="238"/>
          </rPr>
          <t>10.0 Naziv za osebe, ki komunicirajo s podjetjem?</t>
        </r>
        <r>
          <rPr>
            <sz val="9"/>
            <color indexed="81"/>
            <rFont val="Segoe UI"/>
            <family val="2"/>
            <charset val="238"/>
          </rPr>
          <t xml:space="preserve">
</t>
        </r>
      </text>
    </comment>
    <comment ref="A11" authorId="0" shapeId="0">
      <text>
        <r>
          <rPr>
            <b/>
            <sz val="36"/>
            <color indexed="81"/>
            <rFont val="Segoe UI"/>
            <family val="2"/>
            <charset val="238"/>
          </rPr>
          <t>11.0 Naziv za osebe, ki komunicirajo s podjetjem?</t>
        </r>
        <r>
          <rPr>
            <sz val="9"/>
            <color indexed="81"/>
            <rFont val="Segoe UI"/>
            <family val="2"/>
            <charset val="238"/>
          </rPr>
          <t xml:space="preserve">
</t>
        </r>
      </text>
    </comment>
    <comment ref="A12" authorId="0" shapeId="0">
      <text>
        <r>
          <rPr>
            <b/>
            <sz val="36"/>
            <color indexed="81"/>
            <rFont val="Segoe UI"/>
            <family val="2"/>
            <charset val="238"/>
          </rPr>
          <t>12.0 Naziv za osebe, ki komunicirajo s podjetjem?</t>
        </r>
        <r>
          <rPr>
            <sz val="9"/>
            <color indexed="81"/>
            <rFont val="Segoe UI"/>
            <family val="2"/>
            <charset val="238"/>
          </rPr>
          <t xml:space="preserve">
</t>
        </r>
      </text>
    </comment>
    <comment ref="A13" authorId="0" shapeId="0">
      <text>
        <r>
          <rPr>
            <b/>
            <sz val="36"/>
            <color indexed="81"/>
            <rFont val="Segoe UI"/>
            <family val="2"/>
            <charset val="238"/>
          </rPr>
          <t>13.0 Naziv za osebe, ki komunicirajo s podjetjem?</t>
        </r>
        <r>
          <rPr>
            <sz val="9"/>
            <color indexed="81"/>
            <rFont val="Segoe UI"/>
            <family val="2"/>
            <charset val="238"/>
          </rPr>
          <t xml:space="preserve">
</t>
        </r>
      </text>
    </comment>
    <comment ref="A14" authorId="0" shapeId="0">
      <text>
        <r>
          <rPr>
            <b/>
            <sz val="36"/>
            <color indexed="81"/>
            <rFont val="Segoe UI"/>
            <family val="2"/>
            <charset val="238"/>
          </rPr>
          <t>14.0 Naziv za osebe, ki komunicirajo s podjetjem?</t>
        </r>
        <r>
          <rPr>
            <sz val="9"/>
            <color indexed="81"/>
            <rFont val="Segoe UI"/>
            <family val="2"/>
            <charset val="238"/>
          </rPr>
          <t xml:space="preserve">
</t>
        </r>
      </text>
    </comment>
    <comment ref="A15" authorId="0" shapeId="0">
      <text>
        <r>
          <rPr>
            <b/>
            <sz val="36"/>
            <color indexed="81"/>
            <rFont val="Segoe UI"/>
            <family val="2"/>
            <charset val="238"/>
          </rPr>
          <t>15.0 Naziv za osebe, ki komunicirajo s podjetjem?</t>
        </r>
        <r>
          <rPr>
            <sz val="9"/>
            <color indexed="81"/>
            <rFont val="Segoe UI"/>
            <family val="2"/>
            <charset val="238"/>
          </rPr>
          <t xml:space="preserve">
</t>
        </r>
      </text>
    </comment>
    <comment ref="A16" authorId="0" shapeId="0">
      <text>
        <r>
          <rPr>
            <b/>
            <sz val="36"/>
            <color indexed="81"/>
            <rFont val="Segoe UI"/>
            <family val="2"/>
            <charset val="238"/>
          </rPr>
          <t>16.0 Naziv za osebe, ki komunicirajo s podjetjem?</t>
        </r>
        <r>
          <rPr>
            <sz val="9"/>
            <color indexed="81"/>
            <rFont val="Segoe UI"/>
            <family val="2"/>
            <charset val="238"/>
          </rPr>
          <t xml:space="preserve">
</t>
        </r>
      </text>
    </comment>
    <comment ref="A17" authorId="0" shapeId="0">
      <text>
        <r>
          <rPr>
            <b/>
            <sz val="36"/>
            <color indexed="81"/>
            <rFont val="Segoe UI"/>
            <family val="2"/>
            <charset val="238"/>
          </rPr>
          <t>17.0 Naziv za osebe, ki komunicirajo s podjetjem?</t>
        </r>
        <r>
          <rPr>
            <sz val="9"/>
            <color indexed="81"/>
            <rFont val="Segoe UI"/>
            <family val="2"/>
            <charset val="238"/>
          </rPr>
          <t xml:space="preserve">
</t>
        </r>
      </text>
    </comment>
    <comment ref="A18" authorId="0" shapeId="0">
      <text>
        <r>
          <rPr>
            <b/>
            <sz val="36"/>
            <color indexed="81"/>
            <rFont val="Segoe UI"/>
            <family val="2"/>
            <charset val="238"/>
          </rPr>
          <t>18.0 Naziv za osebe, ki komunicirajo s podjetjem?</t>
        </r>
        <r>
          <rPr>
            <sz val="9"/>
            <color indexed="81"/>
            <rFont val="Segoe UI"/>
            <family val="2"/>
            <charset val="238"/>
          </rPr>
          <t xml:space="preserve">
</t>
        </r>
      </text>
    </comment>
    <comment ref="A20" authorId="0" shapeId="0">
      <text>
        <r>
          <rPr>
            <b/>
            <sz val="36"/>
            <color indexed="81"/>
            <rFont val="Segoe UI"/>
            <family val="2"/>
            <charset val="238"/>
          </rPr>
          <t>1.0 S katero prvo črko se začne ...?</t>
        </r>
      </text>
    </comment>
    <comment ref="A21" authorId="0" shapeId="0">
      <text>
        <r>
          <rPr>
            <b/>
            <sz val="36"/>
            <color indexed="81"/>
            <rFont val="Segoe UI"/>
            <family val="2"/>
            <charset val="238"/>
          </rPr>
          <t>1.1 S katero prvo črko se začne ...?</t>
        </r>
      </text>
    </comment>
  </commentList>
</comments>
</file>

<file path=xl/comments3.xml><?xml version="1.0" encoding="utf-8"?>
<comments xmlns="http://schemas.openxmlformats.org/spreadsheetml/2006/main">
  <authors>
    <author>Janez</author>
  </authors>
  <commentList>
    <comment ref="A1" authorId="0" shapeId="0">
      <text>
        <r>
          <rPr>
            <b/>
            <sz val="36"/>
            <color indexed="81"/>
            <rFont val="Segoe UI"/>
            <family val="2"/>
            <charset val="238"/>
          </rPr>
          <t>1.0 Naziv za osebe, s katerimi podjetje komunicira.</t>
        </r>
        <r>
          <rPr>
            <sz val="9"/>
            <color indexed="81"/>
            <rFont val="Segoe UI"/>
            <family val="2"/>
            <charset val="238"/>
          </rPr>
          <t xml:space="preserve">
</t>
        </r>
      </text>
    </comment>
    <comment ref="B1" authorId="0" shapeId="0">
      <text>
        <r>
          <rPr>
            <b/>
            <sz val="9"/>
            <color indexed="81"/>
            <rFont val="Segoe UI"/>
            <family val="2"/>
            <charset val="238"/>
          </rPr>
          <t xml:space="preserve">1.2
</t>
        </r>
        <r>
          <rPr>
            <sz val="9"/>
            <color indexed="81"/>
            <rFont val="Segoe UI"/>
            <family val="2"/>
            <charset val="238"/>
          </rPr>
          <t xml:space="preserve">
</t>
        </r>
      </text>
    </comment>
    <comment ref="C1" authorId="0" shapeId="0">
      <text>
        <r>
          <rPr>
            <sz val="9"/>
            <color indexed="81"/>
            <rFont val="Segoe UI"/>
            <family val="2"/>
            <charset val="238"/>
          </rPr>
          <t xml:space="preserve">1.4
</t>
        </r>
      </text>
    </comment>
    <comment ref="D1" authorId="0" shapeId="0">
      <text>
        <r>
          <rPr>
            <b/>
            <sz val="9"/>
            <color indexed="81"/>
            <rFont val="Segoe UI"/>
            <family val="2"/>
            <charset val="238"/>
          </rPr>
          <t xml:space="preserve">1.5
</t>
        </r>
        <r>
          <rPr>
            <sz val="9"/>
            <color indexed="81"/>
            <rFont val="Segoe UI"/>
            <family val="2"/>
            <charset val="238"/>
          </rPr>
          <t xml:space="preserve">
</t>
        </r>
      </text>
    </comment>
    <comment ref="E1" authorId="0" shapeId="0">
      <text>
        <r>
          <rPr>
            <b/>
            <sz val="9"/>
            <color indexed="81"/>
            <rFont val="Segoe UI"/>
            <family val="2"/>
            <charset val="238"/>
          </rPr>
          <t xml:space="preserve">1.3
</t>
        </r>
        <r>
          <rPr>
            <sz val="9"/>
            <color indexed="81"/>
            <rFont val="Segoe UI"/>
            <family val="2"/>
            <charset val="238"/>
          </rPr>
          <t xml:space="preserve">
</t>
        </r>
      </text>
    </comment>
    <comment ref="F1" authorId="0" shapeId="0">
      <text>
        <r>
          <rPr>
            <b/>
            <sz val="9"/>
            <color indexed="81"/>
            <rFont val="Segoe UI"/>
            <family val="2"/>
            <charset val="238"/>
          </rPr>
          <t xml:space="preserve">1.1
</t>
        </r>
      </text>
    </comment>
    <comment ref="A2" authorId="0" shapeId="0">
      <text>
        <r>
          <rPr>
            <b/>
            <sz val="48"/>
            <color indexed="81"/>
            <rFont val="Segoe UI"/>
            <family val="2"/>
            <charset val="238"/>
          </rPr>
          <t>2.0 Eden izmed vzrokov, zakaj podjetje komunicira s kupci, zaposlenimi, zastopniki …</t>
        </r>
        <r>
          <rPr>
            <sz val="9"/>
            <color indexed="81"/>
            <rFont val="Segoe UI"/>
            <family val="2"/>
            <charset val="238"/>
          </rPr>
          <t xml:space="preserve">
</t>
        </r>
      </text>
    </comment>
    <comment ref="D2" authorId="0" shapeId="0">
      <text>
        <r>
          <rPr>
            <sz val="9"/>
            <color indexed="81"/>
            <rFont val="Segoe UI"/>
            <family val="2"/>
            <charset val="238"/>
          </rPr>
          <t xml:space="preserve">2.1
</t>
        </r>
      </text>
    </comment>
    <comment ref="A3" authorId="0" shapeId="0">
      <text>
        <r>
          <rPr>
            <b/>
            <sz val="36"/>
            <color indexed="81"/>
            <rFont val="Segoe UI"/>
            <family val="2"/>
            <charset val="238"/>
          </rPr>
          <t>3.0 Eno izmed orodij, ki spada v splet tržnega komuniciranja.</t>
        </r>
        <r>
          <rPr>
            <sz val="9"/>
            <color indexed="81"/>
            <rFont val="Segoe UI"/>
            <family val="2"/>
            <charset val="238"/>
          </rPr>
          <t xml:space="preserve">
</t>
        </r>
      </text>
    </comment>
    <comment ref="B3" authorId="0" shapeId="0">
      <text>
        <r>
          <rPr>
            <b/>
            <sz val="9"/>
            <color indexed="81"/>
            <rFont val="Segoe UI"/>
            <family val="2"/>
            <charset val="238"/>
          </rPr>
          <t xml:space="preserve">3.2
</t>
        </r>
        <r>
          <rPr>
            <sz val="9"/>
            <color indexed="81"/>
            <rFont val="Segoe UI"/>
            <family val="2"/>
            <charset val="238"/>
          </rPr>
          <t xml:space="preserve">
</t>
        </r>
      </text>
    </comment>
    <comment ref="E3" authorId="0" shapeId="0">
      <text>
        <r>
          <rPr>
            <b/>
            <sz val="9"/>
            <color indexed="81"/>
            <rFont val="Segoe UI"/>
            <family val="2"/>
            <charset val="238"/>
          </rPr>
          <t xml:space="preserve">3.1
</t>
        </r>
      </text>
    </comment>
    <comment ref="A4" authorId="0" shapeId="0">
      <text>
        <r>
          <rPr>
            <b/>
            <sz val="36"/>
            <color indexed="81"/>
            <rFont val="Segoe UI"/>
            <family val="2"/>
            <charset val="238"/>
          </rPr>
          <t>4.0 Ena izmed lastnosti orodij komunikacijskega spleta.</t>
        </r>
        <r>
          <rPr>
            <b/>
            <sz val="9"/>
            <color indexed="81"/>
            <rFont val="Segoe UI"/>
            <family val="2"/>
            <charset val="238"/>
          </rPr>
          <t xml:space="preserve">
</t>
        </r>
        <r>
          <rPr>
            <sz val="9"/>
            <color indexed="81"/>
            <rFont val="Segoe UI"/>
            <family val="2"/>
            <charset val="238"/>
          </rPr>
          <t xml:space="preserve">
</t>
        </r>
      </text>
    </comment>
    <comment ref="B4" authorId="0" shapeId="0">
      <text>
        <r>
          <rPr>
            <b/>
            <sz val="9"/>
            <color indexed="81"/>
            <rFont val="Segoe UI"/>
            <family val="2"/>
            <charset val="238"/>
          </rPr>
          <t xml:space="preserve">4.2
</t>
        </r>
        <r>
          <rPr>
            <sz val="9"/>
            <color indexed="81"/>
            <rFont val="Segoe UI"/>
            <family val="2"/>
            <charset val="238"/>
          </rPr>
          <t xml:space="preserve">
</t>
        </r>
      </text>
    </comment>
    <comment ref="C4" authorId="0" shapeId="0">
      <text>
        <r>
          <rPr>
            <b/>
            <sz val="9"/>
            <color indexed="81"/>
            <rFont val="Segoe UI"/>
            <family val="2"/>
            <charset val="238"/>
          </rPr>
          <t xml:space="preserve">4.3
</t>
        </r>
        <r>
          <rPr>
            <sz val="9"/>
            <color indexed="81"/>
            <rFont val="Segoe UI"/>
            <family val="2"/>
            <charset val="238"/>
          </rPr>
          <t xml:space="preserve">
</t>
        </r>
      </text>
    </comment>
    <comment ref="G4" authorId="0" shapeId="0">
      <text>
        <r>
          <rPr>
            <b/>
            <sz val="9"/>
            <color indexed="81"/>
            <rFont val="Segoe UI"/>
            <family val="2"/>
            <charset val="238"/>
          </rPr>
          <t xml:space="preserve">4.1
</t>
        </r>
        <r>
          <rPr>
            <sz val="9"/>
            <color indexed="81"/>
            <rFont val="Segoe UI"/>
            <family val="2"/>
            <charset val="238"/>
          </rPr>
          <t xml:space="preserve">
</t>
        </r>
      </text>
    </comment>
    <comment ref="A5" authorId="0" shapeId="0">
      <text>
        <r>
          <rPr>
            <b/>
            <sz val="36"/>
            <color indexed="81"/>
            <rFont val="Segoe UI"/>
            <family val="2"/>
            <charset val="238"/>
          </rPr>
          <t>5.0 Ena izmed sestavin komunikacijske politike podjetja.</t>
        </r>
        <r>
          <rPr>
            <sz val="9"/>
            <color indexed="81"/>
            <rFont val="Segoe UI"/>
            <family val="2"/>
            <charset val="238"/>
          </rPr>
          <t xml:space="preserve">
</t>
        </r>
      </text>
    </comment>
    <comment ref="D5" authorId="0" shapeId="0">
      <text>
        <r>
          <rPr>
            <b/>
            <sz val="9"/>
            <color indexed="81"/>
            <rFont val="Segoe UI"/>
            <family val="2"/>
            <charset val="238"/>
          </rPr>
          <t xml:space="preserve">5.2
</t>
        </r>
        <r>
          <rPr>
            <sz val="9"/>
            <color indexed="81"/>
            <rFont val="Segoe UI"/>
            <family val="2"/>
            <charset val="238"/>
          </rPr>
          <t xml:space="preserve">
</t>
        </r>
      </text>
    </comment>
    <comment ref="I5" authorId="0" shapeId="0">
      <text>
        <r>
          <rPr>
            <b/>
            <sz val="9"/>
            <color indexed="81"/>
            <rFont val="Segoe UI"/>
            <family val="2"/>
            <charset val="238"/>
          </rPr>
          <t xml:space="preserve">5.1
</t>
        </r>
        <r>
          <rPr>
            <sz val="9"/>
            <color indexed="81"/>
            <rFont val="Segoe UI"/>
            <family val="2"/>
            <charset val="238"/>
          </rPr>
          <t xml:space="preserve">
</t>
        </r>
      </text>
    </comment>
    <comment ref="A7" authorId="0" shapeId="0">
      <text>
        <r>
          <rPr>
            <b/>
            <sz val="36"/>
            <color indexed="81"/>
            <rFont val="Segoe UI"/>
            <family val="2"/>
            <charset val="238"/>
          </rPr>
          <t>1.0 S katero prvo črko se začne eden izmed letnih časov, ki je najhladnejši v celem letu?</t>
        </r>
        <r>
          <rPr>
            <sz val="9"/>
            <color indexed="81"/>
            <rFont val="Segoe UI"/>
            <family val="2"/>
            <charset val="238"/>
          </rPr>
          <t xml:space="preserve">
</t>
        </r>
      </text>
    </comment>
    <comment ref="A8" authorId="0" shapeId="0">
      <text>
        <r>
          <rPr>
            <b/>
            <sz val="36"/>
            <color indexed="81"/>
            <rFont val="Segoe UI"/>
            <family val="2"/>
            <charset val="238"/>
          </rPr>
          <t>1.1 S katero prvo črko se začne država v vzhodni Evropi?</t>
        </r>
        <r>
          <rPr>
            <sz val="9"/>
            <color indexed="81"/>
            <rFont val="Segoe UI"/>
            <family val="2"/>
            <charset val="238"/>
          </rPr>
          <t xml:space="preserve">
</t>
        </r>
      </text>
    </comment>
    <comment ref="A9" authorId="0" shapeId="0">
      <text>
        <r>
          <rPr>
            <b/>
            <sz val="36"/>
            <color indexed="81"/>
            <rFont val="Segoe UI"/>
            <family val="2"/>
            <charset val="238"/>
          </rPr>
          <t>1.2 S katero prvo črko se začenja ime ogromne kače, ki živi v Braziliji?</t>
        </r>
        <r>
          <rPr>
            <sz val="9"/>
            <color indexed="81"/>
            <rFont val="Segoe UI"/>
            <family val="2"/>
            <charset val="238"/>
          </rPr>
          <t xml:space="preserve">
</t>
        </r>
      </text>
    </comment>
    <comment ref="A10" authorId="0" shapeId="0">
      <text>
        <r>
          <rPr>
            <b/>
            <sz val="36"/>
            <color indexed="81"/>
            <rFont val="Segoe UI"/>
            <family val="2"/>
            <charset val="238"/>
          </rPr>
          <t>1.3 S katero prvo črko se prične ime opice?</t>
        </r>
        <r>
          <rPr>
            <sz val="9"/>
            <color indexed="81"/>
            <rFont val="Segoe UI"/>
            <family val="2"/>
            <charset val="238"/>
          </rPr>
          <t xml:space="preserve">
</t>
        </r>
      </text>
    </comment>
    <comment ref="A11" authorId="0" shapeId="0">
      <text>
        <r>
          <rPr>
            <b/>
            <sz val="36"/>
            <color indexed="81"/>
            <rFont val="Segoe UI"/>
            <family val="2"/>
            <charset val="238"/>
          </rPr>
          <t>1.4 S katero prvo črko se prične velika slovenska reka, ki izvira v Zelencih v bližini Kranjske Gore?</t>
        </r>
        <r>
          <rPr>
            <sz val="9"/>
            <color indexed="81"/>
            <rFont val="Segoe UI"/>
            <family val="2"/>
            <charset val="238"/>
          </rPr>
          <t xml:space="preserve">
</t>
        </r>
      </text>
    </comment>
    <comment ref="A12" authorId="0" shapeId="0">
      <text>
        <r>
          <rPr>
            <b/>
            <sz val="36"/>
            <color indexed="81"/>
            <rFont val="Segoe UI"/>
            <family val="2"/>
            <charset val="238"/>
          </rPr>
          <t>S katero prvo črko se prične mesto, kjer se srečata ponudba in povpraševanje?</t>
        </r>
        <r>
          <rPr>
            <sz val="9"/>
            <color indexed="81"/>
            <rFont val="Segoe UI"/>
            <family val="2"/>
            <charset val="238"/>
          </rPr>
          <t xml:space="preserve">
</t>
        </r>
      </text>
    </comment>
    <comment ref="A13" authorId="0" shapeId="0">
      <text>
        <r>
          <rPr>
            <b/>
            <sz val="36"/>
            <color indexed="81"/>
            <rFont val="Segoe UI"/>
            <family val="2"/>
            <charset val="238"/>
          </rPr>
          <t xml:space="preserve">2. S katero prvo črko se začne bolezen, ki povzroča kašljanje, smrkanje ….?
</t>
        </r>
        <r>
          <rPr>
            <sz val="9"/>
            <color indexed="81"/>
            <rFont val="Segoe UI"/>
            <family val="2"/>
            <charset val="238"/>
          </rPr>
          <t xml:space="preserve">
</t>
        </r>
      </text>
    </comment>
    <comment ref="A14" authorId="0" shapeId="0">
      <text>
        <r>
          <rPr>
            <sz val="36"/>
            <color indexed="81"/>
            <rFont val="Segoe UI"/>
            <family val="2"/>
            <charset val="238"/>
          </rPr>
          <t>3.2 S katero prvo črko se prične eden izmed kraških pojavov?</t>
        </r>
        <r>
          <rPr>
            <sz val="9"/>
            <color indexed="81"/>
            <rFont val="Segoe UI"/>
            <family val="2"/>
            <charset val="238"/>
          </rPr>
          <t xml:space="preserve">
</t>
        </r>
      </text>
    </comment>
    <comment ref="A15" authorId="0" shapeId="0">
      <text>
        <r>
          <rPr>
            <b/>
            <sz val="48"/>
            <color indexed="81"/>
            <rFont val="Segoe UI"/>
            <family val="2"/>
            <charset val="238"/>
          </rPr>
          <t>3. S katero prvo črko se prične zelo močan veter?</t>
        </r>
        <r>
          <rPr>
            <sz val="9"/>
            <color indexed="81"/>
            <rFont val="Segoe UI"/>
            <family val="2"/>
            <charset val="238"/>
          </rPr>
          <t xml:space="preserve">
</t>
        </r>
      </text>
    </comment>
    <comment ref="A16" authorId="0" shapeId="0">
      <text>
        <r>
          <rPr>
            <b/>
            <sz val="36"/>
            <color indexed="81"/>
            <rFont val="Segoe UI"/>
            <family val="2"/>
            <charset val="238"/>
          </rPr>
          <t>3.1 S katero prvo črko se pričenja država na severu Evrope?</t>
        </r>
        <r>
          <rPr>
            <sz val="9"/>
            <color indexed="81"/>
            <rFont val="Segoe UI"/>
            <family val="2"/>
            <charset val="238"/>
          </rPr>
          <t xml:space="preserve">
</t>
        </r>
      </text>
    </comment>
    <comment ref="A17" authorId="0" shapeId="0">
      <text>
        <r>
          <rPr>
            <b/>
            <sz val="36"/>
            <color indexed="81"/>
            <rFont val="Segoe UI"/>
            <family val="2"/>
            <charset val="238"/>
          </rPr>
          <t>3.2 S katero prvo črko se prične bivališče kraljev, fevdalcev v srednjem veku?</t>
        </r>
        <r>
          <rPr>
            <sz val="9"/>
            <color indexed="81"/>
            <rFont val="Segoe UI"/>
            <family val="2"/>
            <charset val="238"/>
          </rPr>
          <t xml:space="preserve">
</t>
        </r>
      </text>
    </comment>
    <comment ref="A18" authorId="0" shapeId="0">
      <text>
        <r>
          <rPr>
            <b/>
            <sz val="36"/>
            <color indexed="81"/>
            <rFont val="Segoe UI"/>
            <family val="2"/>
            <charset val="238"/>
          </rPr>
          <t>4.0 S katero prvo črko se začne najvišji splošni akt, s katerim država predpiše splošna načela …?</t>
        </r>
        <r>
          <rPr>
            <sz val="9"/>
            <color indexed="81"/>
            <rFont val="Segoe UI"/>
            <family val="2"/>
            <charset val="238"/>
          </rPr>
          <t xml:space="preserve">
</t>
        </r>
      </text>
    </comment>
    <comment ref="A19" authorId="0" shapeId="0">
      <text>
        <r>
          <rPr>
            <b/>
            <sz val="36"/>
            <color indexed="81"/>
            <rFont val="Segoe UI"/>
            <family val="2"/>
            <charset val="238"/>
          </rPr>
          <t>4.1 S katero prvo črko se prične slovenski izdelovalec smuči?</t>
        </r>
        <r>
          <rPr>
            <sz val="9"/>
            <color indexed="81"/>
            <rFont val="Segoe UI"/>
            <family val="2"/>
            <charset val="238"/>
          </rPr>
          <t xml:space="preserve">
</t>
        </r>
      </text>
    </comment>
    <comment ref="A20" authorId="0" shapeId="0">
      <text>
        <r>
          <rPr>
            <b/>
            <sz val="36"/>
            <color indexed="81"/>
            <rFont val="Segoe UI"/>
            <family val="2"/>
            <charset val="238"/>
          </rPr>
          <t>4.2 S katero prvo črko se prične prebivalec Slovenije?</t>
        </r>
        <r>
          <rPr>
            <sz val="9"/>
            <color indexed="81"/>
            <rFont val="Segoe UI"/>
            <family val="2"/>
            <charset val="238"/>
          </rPr>
          <t xml:space="preserve">
</t>
        </r>
      </text>
    </comment>
    <comment ref="A21" authorId="0" shapeId="0">
      <text>
        <r>
          <rPr>
            <b/>
            <sz val="36"/>
            <color indexed="81"/>
            <rFont val="Segoe UI"/>
            <family val="2"/>
            <charset val="238"/>
          </rPr>
          <t>4.3 S katero črko se prične največja Doljenjska reka?</t>
        </r>
        <r>
          <rPr>
            <sz val="9"/>
            <color indexed="81"/>
            <rFont val="Segoe UI"/>
            <family val="2"/>
            <charset val="238"/>
          </rPr>
          <t xml:space="preserve">
</t>
        </r>
      </text>
    </comment>
    <comment ref="A22" authorId="0" shapeId="0">
      <text>
        <r>
          <rPr>
            <b/>
            <sz val="36"/>
            <color indexed="81"/>
            <rFont val="Segoe UI"/>
            <family val="2"/>
            <charset val="238"/>
          </rPr>
          <t>5. S katero prvo črko se prične morsko plovilo, ki je namenjeno plovbi pod morjem?</t>
        </r>
        <r>
          <rPr>
            <sz val="9"/>
            <color indexed="81"/>
            <rFont val="Segoe UI"/>
            <family val="2"/>
            <charset val="238"/>
          </rPr>
          <t xml:space="preserve">
</t>
        </r>
      </text>
    </comment>
    <comment ref="A23" authorId="0" shapeId="0">
      <text>
        <r>
          <rPr>
            <b/>
            <sz val="36"/>
            <color indexed="81"/>
            <rFont val="Segoe UI"/>
            <family val="2"/>
            <charset val="238"/>
          </rPr>
          <t>5.1 S katero prvo črko se prične vera, če se izrazimo s tujko?</t>
        </r>
        <r>
          <rPr>
            <sz val="9"/>
            <color indexed="81"/>
            <rFont val="Segoe UI"/>
            <family val="2"/>
            <charset val="238"/>
          </rPr>
          <t xml:space="preserve">
</t>
        </r>
      </text>
    </comment>
    <comment ref="A24" authorId="0" shapeId="0">
      <text>
        <r>
          <rPr>
            <b/>
            <sz val="36"/>
            <color indexed="81"/>
            <rFont val="Segoe UI"/>
            <family val="2"/>
            <charset val="238"/>
          </rPr>
          <t>5.2 S katero prvo črko se pričnejo ogromne živali, ki so izumrle pred davnimi leti?</t>
        </r>
        <r>
          <rPr>
            <sz val="9"/>
            <color indexed="81"/>
            <rFont val="Segoe UI"/>
            <family val="2"/>
            <charset val="238"/>
          </rPr>
          <t xml:space="preserve">
</t>
        </r>
      </text>
    </comment>
  </commentList>
</comments>
</file>

<file path=xl/sharedStrings.xml><?xml version="1.0" encoding="utf-8"?>
<sst xmlns="http://schemas.openxmlformats.org/spreadsheetml/2006/main" count="1017" uniqueCount="92">
  <si>
    <t>Z</t>
  </si>
  <si>
    <t>A</t>
  </si>
  <si>
    <t>P</t>
  </si>
  <si>
    <t>O</t>
  </si>
  <si>
    <t>L</t>
  </si>
  <si>
    <t>N</t>
  </si>
  <si>
    <t>K</t>
  </si>
  <si>
    <t>U</t>
  </si>
  <si>
    <t>Š</t>
  </si>
  <si>
    <t>X</t>
  </si>
  <si>
    <t xml:space="preserve"> </t>
  </si>
  <si>
    <t>S</t>
  </si>
  <si>
    <t>T</t>
  </si>
  <si>
    <t>I</t>
  </si>
  <si>
    <t>E</t>
  </si>
  <si>
    <t>R</t>
  </si>
  <si>
    <t>POLJSKA</t>
  </si>
  <si>
    <t>USTAVA</t>
  </si>
  <si>
    <t>ELAN</t>
  </si>
  <si>
    <t>RELIGIJA</t>
  </si>
  <si>
    <t>ZIMA</t>
  </si>
  <si>
    <t>NAHOD</t>
  </si>
  <si>
    <t>UVALA</t>
  </si>
  <si>
    <t>PODMORNICA</t>
  </si>
  <si>
    <t>G</t>
  </si>
  <si>
    <t>V</t>
  </si>
  <si>
    <t>J</t>
  </si>
  <si>
    <t>D</t>
  </si>
  <si>
    <t>ANAKONDA</t>
  </si>
  <si>
    <t>1.1</t>
  </si>
  <si>
    <t>1.2</t>
  </si>
  <si>
    <t>ORANGUTAN</t>
  </si>
  <si>
    <t>1.3</t>
  </si>
  <si>
    <t>1.0</t>
  </si>
  <si>
    <t>2.0</t>
  </si>
  <si>
    <t>3.0</t>
  </si>
  <si>
    <t>4.0</t>
  </si>
  <si>
    <t>5.0</t>
  </si>
  <si>
    <t>1.4</t>
  </si>
  <si>
    <t>SAVA</t>
  </si>
  <si>
    <t>TRG</t>
  </si>
  <si>
    <t>1.5</t>
  </si>
  <si>
    <t>ORKAN</t>
  </si>
  <si>
    <t>3.1</t>
  </si>
  <si>
    <t>ŠVEDSKA</t>
  </si>
  <si>
    <t>4.1</t>
  </si>
  <si>
    <t>5.1</t>
  </si>
  <si>
    <t>3.2</t>
  </si>
  <si>
    <t>GRAD</t>
  </si>
  <si>
    <t>4.2</t>
  </si>
  <si>
    <t>4.3</t>
  </si>
  <si>
    <t>KRKA</t>
  </si>
  <si>
    <t>5.2</t>
  </si>
  <si>
    <t>DINOZAVRI</t>
  </si>
  <si>
    <t>2.1</t>
  </si>
  <si>
    <t>SLOVENEC</t>
  </si>
  <si>
    <t>xxxxxxxx</t>
  </si>
  <si>
    <t>2.0.</t>
  </si>
  <si>
    <t>1.0.</t>
  </si>
  <si>
    <t>3.0.</t>
  </si>
  <si>
    <t>4.0.</t>
  </si>
  <si>
    <t>5.0.</t>
  </si>
  <si>
    <t>6.0.</t>
  </si>
  <si>
    <t>7.0.</t>
  </si>
  <si>
    <t>8.0.</t>
  </si>
  <si>
    <t>9.0.</t>
  </si>
  <si>
    <t>10.0.</t>
  </si>
  <si>
    <t>11.0.</t>
  </si>
  <si>
    <t>12.0.</t>
  </si>
  <si>
    <t>13.0.</t>
  </si>
  <si>
    <t>14.0.</t>
  </si>
  <si>
    <t>15.0.</t>
  </si>
  <si>
    <t>16.0.</t>
  </si>
  <si>
    <t>ZAKON O DAVKU OD DOHODKA PRAVNIH OSEB</t>
  </si>
  <si>
    <t>DAVČNO NEPRIZNANI ODHODKI</t>
  </si>
  <si>
    <t>NARAVNE NESREČE</t>
  </si>
  <si>
    <t>PODTAKNJEN POŽAR</t>
  </si>
  <si>
    <t>STROŠKI, KI SE NANAŠAJO NA PRIVATNO ŽIVLJENJE</t>
  </si>
  <si>
    <t>KAZNI, KI JIH IZREČE DRŽAVNI ORGAN</t>
  </si>
  <si>
    <t>B</t>
  </si>
  <si>
    <t>Č</t>
  </si>
  <si>
    <t>BONITETE</t>
  </si>
  <si>
    <t>ODHODKI, KI NISO SKLADNI Z OBIČAJNO PRAKSO</t>
  </si>
  <si>
    <t>PREMIJE ZA PROSTOVOLJNO DODATNO POKOJNINSKO ZAVAROVANJE</t>
  </si>
  <si>
    <t>S POPUSTOM PRODANI PROIZVODI</t>
  </si>
  <si>
    <t>ČLANARINE</t>
  </si>
  <si>
    <t>UGODNOSTI PLAČUJEJO</t>
  </si>
  <si>
    <t>STROŠKI SREDSTEV V LASTI ZAVEZANCA, NANAŠAJOČ NA PRIVATO ŽIVLJENJE</t>
  </si>
  <si>
    <t>STROŠKI REPREZENTANCE</t>
  </si>
  <si>
    <t>POSLOVNI PARTNERJI</t>
  </si>
  <si>
    <t>VERODOSTOJNE KNJIGOVODSKE LISTINE</t>
  </si>
  <si>
    <t>KRIŽANKA ZA REŠEVANJE: NEPRIZNANI ODHODKI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</si>
</sst>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b/>
      <sz val="26"/>
      <color rgb="FF00B050"/>
      <name val="Calibri"/>
      <family val="2"/>
      <charset val="238"/>
      <scheme val="minor"/>
    </font>
    <font>
      <sz val="11"/>
      <color theme="0"/>
      <name val="Calibri"/>
      <family val="2"/>
      <charset val="238"/>
      <scheme val="minor"/>
    </font>
    <font>
      <sz val="11"/>
      <color rgb="FF00B050"/>
      <name val="Calibri"/>
      <family val="2"/>
      <charset val="238"/>
      <scheme val="minor"/>
    </font>
    <font>
      <sz val="26"/>
      <color rgb="FF00B050"/>
      <name val="Calibri"/>
      <family val="2"/>
      <charset val="238"/>
      <scheme val="minor"/>
    </font>
    <font>
      <sz val="11"/>
      <name val="Calibri"/>
      <family val="2"/>
      <charset val="238"/>
      <scheme val="minor"/>
    </font>
    <font>
      <sz val="26"/>
      <color theme="1"/>
      <name val="Calibri"/>
      <family val="2"/>
      <charset val="238"/>
      <scheme val="minor"/>
    </font>
    <font>
      <sz val="26"/>
      <color rgb="FFFFFF00"/>
      <name val="Calibri"/>
      <family val="2"/>
      <charset val="238"/>
      <scheme val="minor"/>
    </font>
    <font>
      <sz val="26"/>
      <name val="Calibri"/>
      <family val="2"/>
      <charset val="238"/>
      <scheme val="minor"/>
    </font>
    <font>
      <sz val="9"/>
      <color indexed="81"/>
      <name val="Segoe UI"/>
      <family val="2"/>
      <charset val="238"/>
    </font>
    <font>
      <b/>
      <sz val="9"/>
      <color indexed="81"/>
      <name val="Segoe UI"/>
      <family val="2"/>
      <charset val="238"/>
    </font>
    <font>
      <b/>
      <sz val="36"/>
      <color indexed="81"/>
      <name val="Segoe UI"/>
      <family val="2"/>
      <charset val="238"/>
    </font>
    <font>
      <b/>
      <sz val="48"/>
      <color indexed="81"/>
      <name val="Segoe UI"/>
      <family val="2"/>
      <charset val="238"/>
    </font>
    <font>
      <sz val="36"/>
      <color indexed="81"/>
      <name val="Segoe UI"/>
      <family val="2"/>
      <charset val="238"/>
    </font>
    <font>
      <sz val="11"/>
      <color rgb="FFFFFF00"/>
      <name val="Calibri"/>
      <family val="2"/>
      <charset val="238"/>
      <scheme val="minor"/>
    </font>
    <font>
      <sz val="12"/>
      <name val="Calibri"/>
      <family val="2"/>
      <charset val="238"/>
      <scheme val="minor"/>
    </font>
    <font>
      <sz val="9"/>
      <color indexed="81"/>
      <name val="Segoe UI"/>
      <charset val="1"/>
    </font>
    <font>
      <b/>
      <sz val="28"/>
      <color rgb="FFFF0000"/>
      <name val="Calibri"/>
      <family val="2"/>
      <charset val="238"/>
      <scheme val="minor"/>
    </font>
    <font>
      <sz val="26"/>
      <color theme="0"/>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rgb="FFCCECFF"/>
        <bgColor indexed="64"/>
      </patternFill>
    </fill>
    <fill>
      <patternFill patternType="solid">
        <fgColor rgb="FFFFDFA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thin">
        <color indexed="64"/>
      </left>
      <right style="mediumDashed">
        <color indexed="64"/>
      </right>
      <top style="thin">
        <color indexed="64"/>
      </top>
      <bottom/>
      <diagonal/>
    </border>
    <border>
      <left style="mediumDashed">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3" fillId="0" borderId="0" xfId="0" applyFont="1"/>
    <xf numFmtId="0" fontId="4" fillId="0" borderId="0" xfId="0" applyFont="1"/>
    <xf numFmtId="0" fontId="2" fillId="0" borderId="0" xfId="0" applyFont="1"/>
    <xf numFmtId="0" fontId="5" fillId="0" borderId="0" xfId="0" applyFont="1"/>
    <xf numFmtId="0" fontId="8" fillId="4" borderId="1" xfId="0" applyFont="1" applyFill="1" applyBorder="1"/>
    <xf numFmtId="0" fontId="8" fillId="0" borderId="0" xfId="0" applyFont="1"/>
    <xf numFmtId="0" fontId="6" fillId="0" borderId="1" xfId="0" quotePrefix="1" applyFont="1" applyBorder="1" applyAlignment="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protection locked="0"/>
    </xf>
    <xf numFmtId="0" fontId="4" fillId="5" borderId="0" xfId="0" applyFont="1" applyFill="1" applyBorder="1" applyAlignment="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center"/>
      <protection locked="0"/>
    </xf>
    <xf numFmtId="0" fontId="1" fillId="5" borderId="0" xfId="0" applyFont="1" applyFill="1" applyBorder="1" applyAlignment="1">
      <alignment horizontal="center"/>
    </xf>
    <xf numFmtId="0" fontId="1" fillId="5" borderId="4" xfId="0" applyFont="1" applyFill="1" applyBorder="1" applyAlignment="1" applyProtection="1">
      <alignment horizontal="center"/>
      <protection locked="0"/>
    </xf>
    <xf numFmtId="0" fontId="1" fillId="5" borderId="3" xfId="0" applyFont="1" applyFill="1" applyBorder="1" applyAlignment="1" applyProtection="1">
      <alignment horizontal="center"/>
    </xf>
    <xf numFmtId="0" fontId="0" fillId="0" borderId="0" xfId="0"/>
    <xf numFmtId="0" fontId="3" fillId="0" borderId="0" xfId="0" applyFont="1"/>
    <xf numFmtId="0" fontId="4" fillId="0" borderId="0" xfId="0" applyFont="1"/>
    <xf numFmtId="0" fontId="2" fillId="0" borderId="0" xfId="0" applyFont="1"/>
    <xf numFmtId="0" fontId="5" fillId="0" borderId="0" xfId="0" applyFont="1"/>
    <xf numFmtId="0" fontId="8" fillId="2" borderId="1" xfId="0" applyFont="1" applyFill="1" applyBorder="1" applyAlignment="1" applyProtection="1">
      <alignment horizontal="center"/>
      <protection locked="0"/>
    </xf>
    <xf numFmtId="0" fontId="6" fillId="0" borderId="1" xfId="0" applyFont="1" applyBorder="1" applyAlignment="1">
      <alignment horizontal="center"/>
    </xf>
    <xf numFmtId="16" fontId="6" fillId="0" borderId="1" xfId="0" quotePrefix="1" applyNumberFormat="1" applyFont="1" applyBorder="1" applyAlignment="1">
      <alignment horizontal="center"/>
    </xf>
    <xf numFmtId="0" fontId="1" fillId="0" borderId="0" xfId="0" applyFont="1" applyFill="1" applyBorder="1" applyAlignment="1" applyProtection="1">
      <alignment horizontal="center"/>
    </xf>
    <xf numFmtId="0" fontId="15" fillId="4" borderId="1" xfId="0" applyFont="1" applyFill="1" applyBorder="1"/>
    <xf numFmtId="0" fontId="7" fillId="0" borderId="0" xfId="0" applyFont="1"/>
    <xf numFmtId="0" fontId="4" fillId="5" borderId="0" xfId="0" applyFont="1" applyFill="1"/>
    <xf numFmtId="0" fontId="5" fillId="0" borderId="0" xfId="0" applyFont="1" applyProtection="1">
      <protection locked="0"/>
    </xf>
    <xf numFmtId="0" fontId="1" fillId="0" borderId="0" xfId="0" applyFont="1" applyFill="1" applyBorder="1" applyAlignment="1" applyProtection="1">
      <alignment horizontal="center"/>
      <protection locked="0"/>
    </xf>
    <xf numFmtId="0" fontId="8" fillId="2" borderId="1" xfId="0" applyFont="1" applyFill="1" applyBorder="1" applyAlignment="1" applyProtection="1">
      <alignment horizontal="center"/>
    </xf>
    <xf numFmtId="0" fontId="6" fillId="0" borderId="1" xfId="0" applyFont="1" applyBorder="1" applyAlignment="1" applyProtection="1">
      <alignment horizontal="center"/>
    </xf>
    <xf numFmtId="0" fontId="17" fillId="0" borderId="0" xfId="0" applyFont="1"/>
    <xf numFmtId="0" fontId="17" fillId="0" borderId="0" xfId="0" applyFont="1" applyAlignment="1">
      <alignment vertical="center"/>
    </xf>
    <xf numFmtId="0" fontId="0" fillId="0" borderId="0" xfId="0" applyAlignment="1">
      <alignment vertical="center"/>
    </xf>
    <xf numFmtId="0" fontId="1" fillId="2" borderId="1" xfId="0" applyFont="1" applyFill="1" applyBorder="1" applyAlignment="1" applyProtection="1">
      <alignment horizontal="center"/>
    </xf>
    <xf numFmtId="0" fontId="1" fillId="0" borderId="1"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2" borderId="10" xfId="0" applyFont="1" applyFill="1" applyBorder="1" applyAlignment="1" applyProtection="1">
      <alignment horizontal="center"/>
    </xf>
    <xf numFmtId="0" fontId="1" fillId="0" borderId="10"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9" xfId="0" applyFont="1" applyFill="1" applyBorder="1" applyAlignment="1" applyProtection="1">
      <alignment horizontal="center"/>
      <protection locked="0"/>
    </xf>
    <xf numFmtId="0" fontId="1" fillId="2" borderId="2" xfId="0" applyFont="1" applyFill="1" applyBorder="1" applyAlignment="1" applyProtection="1">
      <alignment horizontal="center"/>
    </xf>
    <xf numFmtId="0" fontId="1" fillId="0" borderId="2" xfId="0" applyFont="1" applyFill="1" applyBorder="1" applyAlignment="1" applyProtection="1">
      <alignment horizontal="center"/>
      <protection locked="0"/>
    </xf>
    <xf numFmtId="0" fontId="1" fillId="0" borderId="12"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7" fillId="3" borderId="1" xfId="0" applyFont="1" applyFill="1" applyBorder="1" applyAlignment="1" applyProtection="1">
      <alignment horizontal="center"/>
    </xf>
    <xf numFmtId="0" fontId="0" fillId="0" borderId="1" xfId="0" applyBorder="1" applyAlignment="1" applyProtection="1">
      <alignment horizontal="center"/>
    </xf>
    <xf numFmtId="0" fontId="0" fillId="0" borderId="1" xfId="0" applyBorder="1" applyAlignment="1">
      <alignment horizontal="center"/>
    </xf>
    <xf numFmtId="0" fontId="8" fillId="0" borderId="5" xfId="0" applyFont="1" applyBorder="1" applyAlignment="1" applyProtection="1">
      <protection locked="0"/>
    </xf>
    <xf numFmtId="0" fontId="0" fillId="0" borderId="6" xfId="0" applyBorder="1" applyAlignment="1" applyProtection="1">
      <protection locked="0"/>
    </xf>
    <xf numFmtId="0" fontId="0" fillId="0" borderId="3" xfId="0" applyBorder="1" applyAlignment="1" applyProtection="1">
      <protection locked="0"/>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0" fillId="0" borderId="6" xfId="0" applyBorder="1" applyAlignment="1">
      <alignment horizontal="center"/>
    </xf>
    <xf numFmtId="0" fontId="0" fillId="0" borderId="3" xfId="0" applyBorder="1" applyAlignment="1">
      <alignment horizontal="center"/>
    </xf>
    <xf numFmtId="0" fontId="14" fillId="0" borderId="6" xfId="0" applyFont="1" applyBorder="1" applyAlignment="1">
      <alignment horizontal="center"/>
    </xf>
    <xf numFmtId="0" fontId="14" fillId="0" borderId="3" xfId="0" applyFont="1" applyBorder="1" applyAlignment="1">
      <alignment horizontal="center"/>
    </xf>
    <xf numFmtId="0" fontId="6" fillId="6" borderId="1" xfId="0" applyFont="1" applyFill="1" applyBorder="1" applyAlignment="1" applyProtection="1">
      <protection locked="0"/>
    </xf>
    <xf numFmtId="0" fontId="8" fillId="4" borderId="1" xfId="0" applyFont="1" applyFill="1" applyBorder="1" applyProtection="1"/>
    <xf numFmtId="0" fontId="0" fillId="0" borderId="1" xfId="0" applyBorder="1" applyAlignment="1" applyProtection="1"/>
    <xf numFmtId="0" fontId="1" fillId="2" borderId="3" xfId="0" applyFont="1" applyFill="1" applyBorder="1" applyAlignment="1" applyProtection="1">
      <alignment horizontal="center"/>
    </xf>
    <xf numFmtId="0" fontId="1" fillId="2" borderId="7" xfId="0" applyFont="1" applyFill="1" applyBorder="1" applyAlignment="1" applyProtection="1">
      <alignment horizontal="center"/>
    </xf>
    <xf numFmtId="0" fontId="18" fillId="0" borderId="8" xfId="0" applyFont="1" applyBorder="1" applyAlignment="1" applyProtection="1"/>
    <xf numFmtId="0" fontId="18" fillId="0" borderId="0" xfId="0" applyFont="1" applyAlignment="1"/>
    <xf numFmtId="0" fontId="18" fillId="0" borderId="0" xfId="0" applyFont="1" applyFill="1" applyBorder="1" applyAlignment="1"/>
  </cellXfs>
  <cellStyles count="1">
    <cellStyle name="Navadno" xfId="0" builtinId="0"/>
  </cellStyles>
  <dxfs count="15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DFAF"/>
      <color rgb="FFCCECFF"/>
      <color rgb="FFFF96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V27"/>
  <sheetViews>
    <sheetView showGridLines="0" showRowColHeaders="0" tabSelected="1" zoomScale="40" zoomScaleNormal="40" workbookViewId="0">
      <selection activeCell="AR10" sqref="AR10"/>
    </sheetView>
  </sheetViews>
  <sheetFormatPr defaultRowHeight="14.4" x14ac:dyDescent="0.3"/>
  <cols>
    <col min="1" max="1" width="10.6640625" style="16" customWidth="1"/>
    <col min="2" max="2" width="8.88671875" style="16"/>
    <col min="3" max="3" width="13.109375" style="16" bestFit="1" customWidth="1"/>
    <col min="4" max="4" width="8.88671875" style="16"/>
    <col min="5" max="5" width="10.77734375" style="16" customWidth="1"/>
    <col min="6" max="16384" width="8.88671875" style="16"/>
  </cols>
  <sheetData>
    <row r="1" spans="1:152" ht="33.450000000000003" customHeight="1" x14ac:dyDescent="0.7">
      <c r="A1" s="32" t="s">
        <v>91</v>
      </c>
    </row>
    <row r="2" spans="1:152" ht="40.950000000000003" customHeight="1" x14ac:dyDescent="0.65">
      <c r="A2" s="35" t="str">
        <f>IF(A12=B12,"Z","X")</f>
        <v>X</v>
      </c>
      <c r="B2" s="36"/>
      <c r="C2" s="36"/>
      <c r="D2" s="36"/>
      <c r="E2" s="36"/>
      <c r="F2" s="36"/>
      <c r="G2" s="36"/>
      <c r="H2" s="36"/>
      <c r="I2" s="36"/>
      <c r="J2" s="36"/>
      <c r="K2" s="38"/>
      <c r="L2" s="37"/>
      <c r="M2" s="36"/>
      <c r="N2" s="36"/>
      <c r="O2" s="35" t="str">
        <f>IF(A18=B18,"K","X")</f>
        <v>X</v>
      </c>
      <c r="P2" s="36"/>
      <c r="Q2" s="36"/>
      <c r="R2" s="35" t="str">
        <f>IF(A14=B14,"N","X")</f>
        <v>X</v>
      </c>
      <c r="S2" s="36"/>
      <c r="T2" s="36"/>
      <c r="U2" s="38"/>
      <c r="V2" s="37"/>
      <c r="W2" s="36"/>
      <c r="X2" s="35" t="str">
        <f>IF(A25=B25,"S","X")</f>
        <v>X</v>
      </c>
      <c r="Y2" s="36"/>
      <c r="Z2" s="36"/>
      <c r="AA2" s="29"/>
      <c r="AB2" s="29"/>
      <c r="AC2" s="29"/>
      <c r="AD2" s="29"/>
      <c r="AE2" s="29"/>
      <c r="AF2" s="29"/>
      <c r="AG2" s="29"/>
      <c r="AH2" s="29"/>
      <c r="AI2" s="29"/>
      <c r="AJ2" s="29"/>
      <c r="AK2" s="29"/>
      <c r="AL2" s="29"/>
      <c r="AM2" s="29"/>
      <c r="AN2" s="29"/>
      <c r="AO2" s="29"/>
      <c r="AP2" s="29"/>
      <c r="AQ2" s="29"/>
      <c r="AR2" s="29"/>
      <c r="AS2" s="29"/>
      <c r="AT2" s="29"/>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row>
    <row r="3" spans="1:152" ht="40.950000000000003" customHeight="1" x14ac:dyDescent="0.65">
      <c r="A3" s="39" t="str">
        <f>IF(A13=B13,"D","X")</f>
        <v>X</v>
      </c>
      <c r="B3" s="40"/>
      <c r="C3" s="39" t="str">
        <f>IF(A14=B14,"N","X")</f>
        <v>X</v>
      </c>
      <c r="D3" s="40"/>
      <c r="E3" s="40"/>
      <c r="F3" s="40"/>
      <c r="G3" s="40"/>
      <c r="H3" s="40"/>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row>
    <row r="4" spans="1:152" ht="40.950000000000003" customHeight="1" x14ac:dyDescent="0.65">
      <c r="A4" s="35" t="str">
        <f>IF(A15=B15,"P","X")</f>
        <v>X</v>
      </c>
      <c r="B4" s="36"/>
      <c r="C4" s="36"/>
      <c r="D4" s="36"/>
      <c r="E4" s="35" t="str">
        <f>IF(A23=B23,"U","X")</f>
        <v>X</v>
      </c>
      <c r="F4" s="36"/>
      <c r="G4" s="35" t="str">
        <f>IF(A14=B14,"N","X")</f>
        <v>X</v>
      </c>
      <c r="H4" s="36"/>
      <c r="I4" s="35" t="str">
        <f>IF(A14=B14,"N","X")</f>
        <v>X</v>
      </c>
      <c r="J4" s="36"/>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row>
    <row r="5" spans="1:152" ht="40.950000000000003" customHeight="1" x14ac:dyDescent="0.65">
      <c r="A5" s="35" t="str">
        <f>IF(A16=B16,"O","X")</f>
        <v>X</v>
      </c>
      <c r="B5" s="36"/>
      <c r="C5" s="36"/>
      <c r="D5" s="36"/>
      <c r="E5" s="35" t="str">
        <f>IF(A25=B25,"S","X")</f>
        <v>X</v>
      </c>
      <c r="F5" s="36"/>
      <c r="G5" s="38"/>
      <c r="H5" s="37"/>
      <c r="I5" s="38"/>
      <c r="J5" s="63" t="str">
        <f>IF(A14=B14,"N","X")</f>
        <v>X</v>
      </c>
      <c r="K5" s="36"/>
      <c r="L5" s="36"/>
      <c r="M5" s="36"/>
      <c r="N5" s="36"/>
      <c r="O5" s="36"/>
      <c r="P5" s="36"/>
      <c r="Q5" s="36"/>
      <c r="R5" s="36"/>
      <c r="S5" s="35" t="str">
        <f>IF(A25=B25,"S","X")</f>
        <v>X</v>
      </c>
      <c r="T5" s="35" t="str">
        <f>IF(A14=B14,"N","X")</f>
        <v>X</v>
      </c>
      <c r="U5" s="38"/>
      <c r="V5" s="37"/>
      <c r="W5" s="36"/>
      <c r="X5" s="36"/>
      <c r="Y5" s="36"/>
      <c r="Z5" s="36"/>
      <c r="AA5" s="35" t="str">
        <f>IF(A14=B14,"N","X")</f>
        <v>X</v>
      </c>
      <c r="AB5" s="36"/>
      <c r="AC5" s="38"/>
      <c r="AD5" s="37"/>
      <c r="AE5" s="36"/>
      <c r="AF5" s="36"/>
      <c r="AG5" s="36"/>
      <c r="AH5" s="36"/>
      <c r="AI5" s="36"/>
      <c r="AJ5" s="29"/>
      <c r="AK5" s="29"/>
      <c r="AL5" s="29"/>
      <c r="AM5" s="29"/>
      <c r="AN5" s="29"/>
      <c r="AO5" s="29"/>
      <c r="AP5" s="29"/>
      <c r="AQ5" s="29"/>
      <c r="AR5" s="29"/>
      <c r="AS5" s="29"/>
      <c r="AT5" s="29"/>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row>
    <row r="6" spans="1:152" ht="40.950000000000003" customHeight="1" x14ac:dyDescent="0.65">
      <c r="A6" s="39" t="str">
        <f>IF(A17=B17,"S","X")</f>
        <v>X</v>
      </c>
      <c r="B6" s="40"/>
      <c r="C6" s="40"/>
      <c r="D6" s="40"/>
      <c r="E6" s="40"/>
      <c r="F6" s="40"/>
      <c r="G6" s="41"/>
      <c r="H6" s="42"/>
      <c r="I6" s="40"/>
      <c r="J6" s="40"/>
      <c r="K6" s="40"/>
      <c r="L6" s="40"/>
      <c r="M6" s="40"/>
      <c r="N6" s="39" t="str">
        <f>IF(A14=B14,"N","X")</f>
        <v>X</v>
      </c>
      <c r="O6" s="41"/>
      <c r="P6" s="42"/>
      <c r="Q6" s="40"/>
      <c r="R6" s="40"/>
      <c r="S6" s="40"/>
      <c r="T6" s="40"/>
      <c r="U6" s="40"/>
      <c r="V6" s="40"/>
      <c r="W6" s="40"/>
      <c r="X6" s="41"/>
      <c r="Y6" s="42"/>
      <c r="Z6" s="40"/>
      <c r="AA6" s="40"/>
      <c r="AB6" s="40"/>
      <c r="AC6" s="40"/>
      <c r="AD6" s="40"/>
      <c r="AE6" s="29"/>
      <c r="AF6" s="29"/>
      <c r="AG6" s="29"/>
      <c r="AH6" s="29"/>
      <c r="AI6" s="29"/>
      <c r="AJ6" s="29"/>
      <c r="AK6" s="29"/>
      <c r="AL6" s="29"/>
      <c r="AM6" s="29"/>
      <c r="AN6" s="29"/>
      <c r="AO6" s="29"/>
      <c r="AP6" s="29"/>
      <c r="AQ6" s="29"/>
      <c r="AR6" s="29"/>
      <c r="AS6" s="29"/>
      <c r="AT6" s="29"/>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row>
    <row r="7" spans="1:152" ht="40.950000000000003" customHeight="1" x14ac:dyDescent="0.65">
      <c r="A7" s="43" t="str">
        <f>IF(A20=B20,"P","X")</f>
        <v>X</v>
      </c>
      <c r="B7" s="44"/>
      <c r="C7" s="44"/>
      <c r="D7" s="44"/>
      <c r="E7" s="44"/>
      <c r="F7" s="44"/>
      <c r="G7" s="44"/>
      <c r="H7" s="44"/>
      <c r="I7" s="44"/>
      <c r="J7" s="45"/>
      <c r="K7" s="64" t="str">
        <f>IF(A14=B14,"N","X")</f>
        <v>X</v>
      </c>
      <c r="L7" s="44"/>
      <c r="M7" s="44"/>
      <c r="N7" s="44"/>
      <c r="O7" s="44"/>
      <c r="P7" s="43" t="str">
        <f>IF(A14=B14,"N","X")</f>
        <v>X</v>
      </c>
      <c r="Q7" s="44"/>
      <c r="R7" s="44"/>
      <c r="S7" s="44"/>
      <c r="T7" s="44"/>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row>
    <row r="8" spans="1:152" ht="40.950000000000003" customHeight="1" x14ac:dyDescent="0.65">
      <c r="A8" s="35" t="str">
        <f>IF(A22=B22,"Č","X")</f>
        <v>X</v>
      </c>
      <c r="B8" s="36"/>
      <c r="C8" s="36"/>
      <c r="D8" s="35" t="str">
        <f>IF(A14=B14,"N","X")</f>
        <v>X</v>
      </c>
      <c r="E8" s="36"/>
      <c r="F8" s="36"/>
      <c r="G8" s="36"/>
      <c r="H8" s="35" t="str">
        <f>IF(A14=B14,"N","X")</f>
        <v>X</v>
      </c>
      <c r="I8" s="38"/>
      <c r="J8" s="37"/>
      <c r="K8" s="36"/>
      <c r="L8" s="36"/>
      <c r="M8" s="36"/>
      <c r="N8" s="36"/>
      <c r="O8" s="36"/>
      <c r="P8" s="36"/>
      <c r="Q8" s="36"/>
      <c r="R8" s="38"/>
      <c r="S8" s="37"/>
      <c r="T8" s="36"/>
      <c r="U8" s="36"/>
      <c r="V8" s="36"/>
      <c r="W8" s="36"/>
      <c r="X8" s="36"/>
      <c r="Y8" s="35" t="str">
        <f>IF(A14=B14,"N","X")</f>
        <v>X</v>
      </c>
      <c r="Z8" s="36"/>
      <c r="AA8" s="36"/>
      <c r="AB8" s="36"/>
      <c r="AC8" s="29"/>
      <c r="AD8" s="29"/>
      <c r="AE8" s="29"/>
      <c r="AF8" s="29"/>
      <c r="AG8" s="29"/>
      <c r="AH8" s="29"/>
      <c r="AI8" s="29"/>
      <c r="AJ8" s="29"/>
      <c r="AK8" s="29"/>
      <c r="AL8" s="29"/>
      <c r="AM8" s="29"/>
      <c r="AN8" s="29"/>
      <c r="AO8" s="29"/>
      <c r="AP8" s="29"/>
      <c r="AQ8" s="29"/>
      <c r="AR8" s="29"/>
      <c r="AS8" s="29"/>
      <c r="AT8" s="29"/>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row>
    <row r="9" spans="1:152" ht="40.950000000000003" customHeight="1" x14ac:dyDescent="0.65">
      <c r="A9" s="35" t="str">
        <f>IF(A19=B19,"B","X")</f>
        <v>X</v>
      </c>
      <c r="B9" s="36"/>
      <c r="C9" s="36"/>
      <c r="D9" s="36"/>
      <c r="E9" s="36"/>
      <c r="F9" s="36"/>
      <c r="G9" s="36"/>
      <c r="H9" s="36"/>
      <c r="I9" s="36"/>
      <c r="J9" s="38"/>
      <c r="K9" s="46"/>
      <c r="L9" s="36"/>
      <c r="M9" s="36"/>
      <c r="N9" s="36"/>
      <c r="O9" s="36"/>
      <c r="P9" s="36"/>
      <c r="Q9" s="36"/>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row>
    <row r="10" spans="1:152" ht="40.950000000000003" customHeight="1" x14ac:dyDescent="0.65">
      <c r="A10" s="35" t="str">
        <f>IF(A24=B24,"S","X")</f>
        <v>X</v>
      </c>
      <c r="B10" s="36"/>
      <c r="C10" s="36"/>
      <c r="D10" s="36"/>
      <c r="E10" s="36"/>
      <c r="F10" s="36"/>
      <c r="G10" s="38"/>
      <c r="H10" s="46"/>
      <c r="I10" s="36"/>
      <c r="J10" s="36"/>
      <c r="K10" s="36"/>
      <c r="L10" s="36"/>
      <c r="M10" s="36"/>
      <c r="N10" s="36"/>
      <c r="O10" s="36"/>
      <c r="P10" s="36"/>
      <c r="Q10" s="36"/>
      <c r="R10" s="36"/>
      <c r="S10" s="36"/>
      <c r="T10" s="36"/>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row>
    <row r="11" spans="1:152" ht="40.950000000000003" customHeight="1" x14ac:dyDescent="0.3">
      <c r="A11" s="33"/>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row>
    <row r="12" spans="1:152" ht="40.950000000000003" customHeight="1" x14ac:dyDescent="0.65">
      <c r="A12" s="61" t="s">
        <v>0</v>
      </c>
      <c r="B12" s="30" t="str">
        <f>IF(S12=AH12,"Z","X")</f>
        <v>X</v>
      </c>
      <c r="C12" s="31" t="s">
        <v>58</v>
      </c>
      <c r="D12" s="47" t="str">
        <f>IF(S12=AH12,"ZAKON O DAVKU OD DOHODKA PRAVNIH OSEB","NEPRAVILNO")</f>
        <v>NEPRAVILNO</v>
      </c>
      <c r="E12" s="48"/>
      <c r="F12" s="48"/>
      <c r="G12" s="48"/>
      <c r="H12" s="48"/>
      <c r="I12" s="48"/>
      <c r="J12" s="62"/>
      <c r="K12" s="62"/>
      <c r="L12" s="62"/>
      <c r="M12" s="62"/>
      <c r="N12" s="62"/>
      <c r="O12" s="62"/>
      <c r="P12" s="62"/>
      <c r="Q12" s="62"/>
      <c r="R12" s="62"/>
      <c r="S12" s="60" t="s">
        <v>9</v>
      </c>
      <c r="T12" s="60"/>
      <c r="U12" s="60"/>
      <c r="V12" s="60"/>
      <c r="W12" s="60"/>
      <c r="X12" s="60"/>
      <c r="Y12" s="60"/>
      <c r="Z12" s="60"/>
      <c r="AA12" s="60"/>
      <c r="AB12" s="60"/>
      <c r="AC12" s="60"/>
      <c r="AD12" s="60"/>
      <c r="AE12" s="60"/>
      <c r="AF12" s="60"/>
      <c r="AG12" s="60"/>
      <c r="AH12" s="65" t="s">
        <v>73</v>
      </c>
      <c r="AI12" s="66"/>
      <c r="AJ12" s="66"/>
      <c r="AK12" s="66"/>
      <c r="AL12" s="66"/>
      <c r="AM12" s="66"/>
      <c r="AN12" s="66"/>
      <c r="AO12" s="66"/>
      <c r="AP12" s="66"/>
      <c r="AQ12" s="66"/>
      <c r="AR12" s="66"/>
      <c r="AS12" s="66"/>
      <c r="AT12" s="66"/>
      <c r="AU12" s="19"/>
      <c r="AV12" s="19"/>
      <c r="AW12" s="19"/>
      <c r="AX12" s="19"/>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row>
    <row r="13" spans="1:152" ht="33.6" x14ac:dyDescent="0.65">
      <c r="A13" s="61" t="s">
        <v>27</v>
      </c>
      <c r="B13" s="30" t="str">
        <f>IF(S13=AH13,"D","X")</f>
        <v>X</v>
      </c>
      <c r="C13" s="31" t="s">
        <v>57</v>
      </c>
      <c r="D13" s="47" t="str">
        <f>IF(S13=AH13,"DAVČNO NEPRIZNANI ODHODKI","NEPRAVILNO")</f>
        <v>NEPRAVILNO</v>
      </c>
      <c r="E13" s="48"/>
      <c r="F13" s="48"/>
      <c r="G13" s="48"/>
      <c r="H13" s="48"/>
      <c r="I13" s="48"/>
      <c r="J13" s="62"/>
      <c r="K13" s="62"/>
      <c r="L13" s="62"/>
      <c r="M13" s="62"/>
      <c r="N13" s="62"/>
      <c r="O13" s="62"/>
      <c r="P13" s="62"/>
      <c r="Q13" s="62"/>
      <c r="R13" s="62"/>
      <c r="S13" s="60" t="s">
        <v>9</v>
      </c>
      <c r="T13" s="60"/>
      <c r="U13" s="60"/>
      <c r="V13" s="60"/>
      <c r="W13" s="60"/>
      <c r="X13" s="60"/>
      <c r="Y13" s="60"/>
      <c r="Z13" s="60"/>
      <c r="AA13" s="60"/>
      <c r="AB13" s="60"/>
      <c r="AC13" s="60"/>
      <c r="AD13" s="60"/>
      <c r="AE13" s="60"/>
      <c r="AF13" s="60"/>
      <c r="AG13" s="60"/>
      <c r="AH13" s="65" t="s">
        <v>74</v>
      </c>
      <c r="AI13" s="66"/>
      <c r="AJ13" s="66"/>
      <c r="AK13" s="66"/>
      <c r="AL13" s="66"/>
      <c r="AM13" s="66"/>
      <c r="AN13" s="66"/>
      <c r="AO13" s="66"/>
      <c r="AP13" s="66"/>
      <c r="AQ13" s="66"/>
      <c r="AR13" s="66"/>
      <c r="AS13" s="66"/>
      <c r="AT13" s="66"/>
      <c r="AU13" s="19"/>
      <c r="AV13" s="19"/>
      <c r="AW13" s="19"/>
      <c r="AX13" s="19"/>
    </row>
    <row r="14" spans="1:152" ht="33.6" x14ac:dyDescent="0.65">
      <c r="A14" s="61" t="s">
        <v>5</v>
      </c>
      <c r="B14" s="30" t="str">
        <f>IF(S14=AH14,"N","X")</f>
        <v>X</v>
      </c>
      <c r="C14" s="31" t="s">
        <v>59</v>
      </c>
      <c r="D14" s="47" t="str">
        <f>IF(S14=AH14,"NARAVNE NESREČE","NEPRAVILNO")</f>
        <v>NEPRAVILNO</v>
      </c>
      <c r="E14" s="48"/>
      <c r="F14" s="48"/>
      <c r="G14" s="48"/>
      <c r="H14" s="48"/>
      <c r="I14" s="48"/>
      <c r="J14" s="62"/>
      <c r="K14" s="62"/>
      <c r="L14" s="62"/>
      <c r="M14" s="62"/>
      <c r="N14" s="62"/>
      <c r="O14" s="62"/>
      <c r="P14" s="62"/>
      <c r="Q14" s="62"/>
      <c r="R14" s="62"/>
      <c r="S14" s="60" t="s">
        <v>9</v>
      </c>
      <c r="T14" s="60"/>
      <c r="U14" s="60"/>
      <c r="V14" s="60"/>
      <c r="W14" s="60"/>
      <c r="X14" s="60"/>
      <c r="Y14" s="60"/>
      <c r="Z14" s="60"/>
      <c r="AA14" s="60"/>
      <c r="AB14" s="60"/>
      <c r="AC14" s="60"/>
      <c r="AD14" s="60"/>
      <c r="AE14" s="60"/>
      <c r="AF14" s="60"/>
      <c r="AG14" s="60"/>
      <c r="AH14" s="65" t="s">
        <v>75</v>
      </c>
      <c r="AI14" s="66"/>
      <c r="AJ14" s="66"/>
      <c r="AK14" s="66"/>
      <c r="AL14" s="66"/>
      <c r="AM14" s="66"/>
      <c r="AN14" s="66"/>
      <c r="AO14" s="66"/>
      <c r="AP14" s="66"/>
      <c r="AQ14" s="66"/>
      <c r="AR14" s="66"/>
      <c r="AS14" s="66"/>
      <c r="AT14" s="66"/>
      <c r="AU14" s="19"/>
      <c r="AV14" s="19"/>
      <c r="AW14" s="19"/>
      <c r="AX14" s="19"/>
    </row>
    <row r="15" spans="1:152" ht="33.6" x14ac:dyDescent="0.65">
      <c r="A15" s="61" t="s">
        <v>2</v>
      </c>
      <c r="B15" s="30" t="str">
        <f>IF(S15=AH15,"P","X")</f>
        <v>X</v>
      </c>
      <c r="C15" s="31" t="s">
        <v>60</v>
      </c>
      <c r="D15" s="47" t="str">
        <f>IF(S15=AH15,"PODTAKNJEN POŽAR","NEPRAVILNO")</f>
        <v>NEPRAVILNO</v>
      </c>
      <c r="E15" s="48"/>
      <c r="F15" s="48"/>
      <c r="G15" s="48"/>
      <c r="H15" s="48"/>
      <c r="I15" s="48"/>
      <c r="J15" s="62"/>
      <c r="K15" s="62"/>
      <c r="L15" s="62"/>
      <c r="M15" s="62"/>
      <c r="N15" s="62"/>
      <c r="O15" s="62"/>
      <c r="P15" s="62"/>
      <c r="Q15" s="62"/>
      <c r="R15" s="62"/>
      <c r="S15" s="60" t="s">
        <v>9</v>
      </c>
      <c r="T15" s="60"/>
      <c r="U15" s="60"/>
      <c r="V15" s="60"/>
      <c r="W15" s="60"/>
      <c r="X15" s="60"/>
      <c r="Y15" s="60"/>
      <c r="Z15" s="60"/>
      <c r="AA15" s="60"/>
      <c r="AB15" s="60"/>
      <c r="AC15" s="60"/>
      <c r="AD15" s="60"/>
      <c r="AE15" s="60"/>
      <c r="AF15" s="60"/>
      <c r="AG15" s="60"/>
      <c r="AH15" s="65" t="s">
        <v>76</v>
      </c>
      <c r="AI15" s="66"/>
      <c r="AJ15" s="66"/>
      <c r="AK15" s="66"/>
      <c r="AL15" s="66"/>
      <c r="AM15" s="66"/>
      <c r="AN15" s="66"/>
      <c r="AO15" s="66"/>
      <c r="AP15" s="66"/>
      <c r="AQ15" s="66"/>
      <c r="AR15" s="66"/>
      <c r="AS15" s="66"/>
      <c r="AT15" s="66"/>
      <c r="AU15" s="19"/>
      <c r="AV15" s="19"/>
      <c r="AW15" s="19"/>
      <c r="AX15" s="19"/>
    </row>
    <row r="16" spans="1:152" ht="33.6" x14ac:dyDescent="0.65">
      <c r="A16" s="61" t="s">
        <v>3</v>
      </c>
      <c r="B16" s="30" t="str">
        <f>IF(S16=AH16,"O","X")</f>
        <v>X</v>
      </c>
      <c r="C16" s="31" t="s">
        <v>61</v>
      </c>
      <c r="D16" s="47" t="str">
        <f>IF(S16=AH16,"ODHODKI, KI NISO SKLADNI Z OBIČAJNO PRAKSO","NEPRAVILNO")</f>
        <v>NEPRAVILNO</v>
      </c>
      <c r="E16" s="48"/>
      <c r="F16" s="48"/>
      <c r="G16" s="48"/>
      <c r="H16" s="48"/>
      <c r="I16" s="48"/>
      <c r="J16" s="62"/>
      <c r="K16" s="62"/>
      <c r="L16" s="62"/>
      <c r="M16" s="62"/>
      <c r="N16" s="62"/>
      <c r="O16" s="62"/>
      <c r="P16" s="62"/>
      <c r="Q16" s="62"/>
      <c r="R16" s="62"/>
      <c r="S16" s="60" t="s">
        <v>9</v>
      </c>
      <c r="T16" s="60"/>
      <c r="U16" s="60"/>
      <c r="V16" s="60"/>
      <c r="W16" s="60"/>
      <c r="X16" s="60"/>
      <c r="Y16" s="60"/>
      <c r="Z16" s="60"/>
      <c r="AA16" s="60"/>
      <c r="AB16" s="60"/>
      <c r="AC16" s="60"/>
      <c r="AD16" s="60"/>
      <c r="AE16" s="60"/>
      <c r="AF16" s="60"/>
      <c r="AG16" s="60"/>
      <c r="AH16" s="67" t="s">
        <v>82</v>
      </c>
      <c r="AI16" s="67"/>
      <c r="AJ16" s="67"/>
      <c r="AK16" s="67"/>
      <c r="AL16" s="67"/>
      <c r="AM16" s="67"/>
      <c r="AN16" s="67"/>
      <c r="AO16" s="67"/>
      <c r="AP16" s="67"/>
      <c r="AQ16" s="67"/>
      <c r="AR16" s="67"/>
      <c r="AS16" s="66"/>
      <c r="AT16" s="66"/>
      <c r="AU16" s="19"/>
      <c r="AV16" s="19"/>
      <c r="AW16" s="19"/>
      <c r="AX16" s="19"/>
    </row>
    <row r="17" spans="1:50" ht="33.6" x14ac:dyDescent="0.65">
      <c r="A17" s="61" t="s">
        <v>11</v>
      </c>
      <c r="B17" s="30" t="str">
        <f>IF(S17=AH17,"S","X")</f>
        <v>X</v>
      </c>
      <c r="C17" s="31" t="s">
        <v>62</v>
      </c>
      <c r="D17" s="47" t="str">
        <f>IF(S17=AH17,"STROŠKI, KI SE NANAŠAJO NA PRIVATNO ŽIVLJENJE","NEPRAVILNO")</f>
        <v>NEPRAVILNO</v>
      </c>
      <c r="E17" s="48"/>
      <c r="F17" s="48"/>
      <c r="G17" s="48"/>
      <c r="H17" s="48"/>
      <c r="I17" s="48"/>
      <c r="J17" s="62"/>
      <c r="K17" s="62"/>
      <c r="L17" s="62"/>
      <c r="M17" s="62"/>
      <c r="N17" s="62"/>
      <c r="O17" s="62"/>
      <c r="P17" s="62"/>
      <c r="Q17" s="62"/>
      <c r="R17" s="62"/>
      <c r="S17" s="60" t="s">
        <v>9</v>
      </c>
      <c r="T17" s="60"/>
      <c r="U17" s="60"/>
      <c r="V17" s="60"/>
      <c r="W17" s="60"/>
      <c r="X17" s="60"/>
      <c r="Y17" s="60"/>
      <c r="Z17" s="60"/>
      <c r="AA17" s="60"/>
      <c r="AB17" s="60"/>
      <c r="AC17" s="60"/>
      <c r="AD17" s="60"/>
      <c r="AE17" s="60"/>
      <c r="AF17" s="60"/>
      <c r="AG17" s="60"/>
      <c r="AH17" s="65" t="s">
        <v>77</v>
      </c>
      <c r="AI17" s="66"/>
      <c r="AJ17" s="66"/>
      <c r="AK17" s="66"/>
      <c r="AL17" s="66"/>
      <c r="AM17" s="66"/>
      <c r="AN17" s="66"/>
      <c r="AO17" s="66"/>
      <c r="AP17" s="66"/>
      <c r="AQ17" s="66"/>
      <c r="AR17" s="66"/>
      <c r="AS17" s="66"/>
      <c r="AT17" s="66"/>
      <c r="AU17" s="19"/>
      <c r="AV17" s="19"/>
      <c r="AW17" s="19"/>
      <c r="AX17" s="19"/>
    </row>
    <row r="18" spans="1:50" ht="33.6" x14ac:dyDescent="0.65">
      <c r="A18" s="61" t="s">
        <v>6</v>
      </c>
      <c r="B18" s="30" t="str">
        <f>IF(S18=AH18,"K","X")</f>
        <v>X</v>
      </c>
      <c r="C18" s="31" t="s">
        <v>63</v>
      </c>
      <c r="D18" s="47" t="str">
        <f>IF(S18=AH18,"KAZNI, KI JIH IZREČE DRŽAVNI ORGAN","NEPRAVILNO")</f>
        <v>NEPRAVILNO</v>
      </c>
      <c r="E18" s="48"/>
      <c r="F18" s="48"/>
      <c r="G18" s="48"/>
      <c r="H18" s="48"/>
      <c r="I18" s="48"/>
      <c r="J18" s="62"/>
      <c r="K18" s="62"/>
      <c r="L18" s="62"/>
      <c r="M18" s="62"/>
      <c r="N18" s="62"/>
      <c r="O18" s="62"/>
      <c r="P18" s="62"/>
      <c r="Q18" s="62"/>
      <c r="R18" s="62"/>
      <c r="S18" s="60" t="s">
        <v>9</v>
      </c>
      <c r="T18" s="60"/>
      <c r="U18" s="60"/>
      <c r="V18" s="60"/>
      <c r="W18" s="60"/>
      <c r="X18" s="60"/>
      <c r="Y18" s="60"/>
      <c r="Z18" s="60"/>
      <c r="AA18" s="60"/>
      <c r="AB18" s="60"/>
      <c r="AC18" s="60"/>
      <c r="AD18" s="60"/>
      <c r="AE18" s="60"/>
      <c r="AF18" s="60"/>
      <c r="AG18" s="60"/>
      <c r="AH18" s="65" t="s">
        <v>78</v>
      </c>
      <c r="AI18" s="66"/>
      <c r="AJ18" s="66"/>
      <c r="AK18" s="66"/>
      <c r="AL18" s="66"/>
      <c r="AM18" s="66"/>
      <c r="AN18" s="66"/>
      <c r="AO18" s="66"/>
      <c r="AP18" s="66"/>
      <c r="AQ18" s="66"/>
      <c r="AR18" s="66"/>
      <c r="AS18" s="66"/>
      <c r="AT18" s="66"/>
      <c r="AU18" s="19"/>
      <c r="AV18" s="19"/>
      <c r="AW18" s="19"/>
      <c r="AX18" s="19"/>
    </row>
    <row r="19" spans="1:50" ht="33.6" x14ac:dyDescent="0.65">
      <c r="A19" s="61" t="s">
        <v>79</v>
      </c>
      <c r="B19" s="30" t="str">
        <f>IF(S19=AH19,"B","X")</f>
        <v>X</v>
      </c>
      <c r="C19" s="31" t="s">
        <v>64</v>
      </c>
      <c r="D19" s="47" t="str">
        <f>IF(S19=AH19,"BONITETE","NEPRAVILNO")</f>
        <v>NEPRAVILNO</v>
      </c>
      <c r="E19" s="48"/>
      <c r="F19" s="48"/>
      <c r="G19" s="48"/>
      <c r="H19" s="48"/>
      <c r="I19" s="48"/>
      <c r="J19" s="62"/>
      <c r="K19" s="62"/>
      <c r="L19" s="62"/>
      <c r="M19" s="62"/>
      <c r="N19" s="62"/>
      <c r="O19" s="62"/>
      <c r="P19" s="62"/>
      <c r="Q19" s="62"/>
      <c r="R19" s="62"/>
      <c r="S19" s="60" t="s">
        <v>9</v>
      </c>
      <c r="T19" s="60"/>
      <c r="U19" s="60"/>
      <c r="V19" s="60"/>
      <c r="W19" s="60"/>
      <c r="X19" s="60"/>
      <c r="Y19" s="60"/>
      <c r="Z19" s="60"/>
      <c r="AA19" s="60"/>
      <c r="AB19" s="60"/>
      <c r="AC19" s="60"/>
      <c r="AD19" s="60"/>
      <c r="AE19" s="60"/>
      <c r="AF19" s="60"/>
      <c r="AG19" s="60"/>
      <c r="AH19" s="65" t="s">
        <v>81</v>
      </c>
      <c r="AI19" s="66"/>
      <c r="AJ19" s="66"/>
      <c r="AK19" s="66"/>
      <c r="AL19" s="66"/>
      <c r="AM19" s="66"/>
      <c r="AN19" s="66"/>
      <c r="AO19" s="66"/>
      <c r="AP19" s="66"/>
      <c r="AQ19" s="66"/>
      <c r="AR19" s="66"/>
      <c r="AS19" s="66"/>
      <c r="AT19" s="66"/>
      <c r="AU19" s="19"/>
      <c r="AV19" s="19"/>
      <c r="AW19" s="19"/>
      <c r="AX19" s="19"/>
    </row>
    <row r="20" spans="1:50" ht="33.6" x14ac:dyDescent="0.65">
      <c r="A20" s="61" t="s">
        <v>2</v>
      </c>
      <c r="B20" s="30" t="str">
        <f>IF(S20=AH20,"P","X")</f>
        <v>X</v>
      </c>
      <c r="C20" s="31" t="s">
        <v>65</v>
      </c>
      <c r="D20" s="47" t="str">
        <f>IF(S20=AH20,"PREMIJE ZA PROSTOVOLJNO DODATNO POKOJNINSKO ZAVAROVANJE","NEPRAVILNO")</f>
        <v>NEPRAVILNO</v>
      </c>
      <c r="E20" s="48"/>
      <c r="F20" s="48"/>
      <c r="G20" s="48"/>
      <c r="H20" s="48"/>
      <c r="I20" s="48"/>
      <c r="J20" s="62"/>
      <c r="K20" s="62"/>
      <c r="L20" s="62"/>
      <c r="M20" s="62"/>
      <c r="N20" s="62"/>
      <c r="O20" s="62"/>
      <c r="P20" s="62"/>
      <c r="Q20" s="62"/>
      <c r="R20" s="62"/>
      <c r="S20" s="60" t="s">
        <v>9</v>
      </c>
      <c r="T20" s="60"/>
      <c r="U20" s="60"/>
      <c r="V20" s="60"/>
      <c r="W20" s="60"/>
      <c r="X20" s="60"/>
      <c r="Y20" s="60"/>
      <c r="Z20" s="60"/>
      <c r="AA20" s="60"/>
      <c r="AB20" s="60"/>
      <c r="AC20" s="60"/>
      <c r="AD20" s="60"/>
      <c r="AE20" s="60"/>
      <c r="AF20" s="60"/>
      <c r="AG20" s="60"/>
      <c r="AH20" s="65" t="s">
        <v>83</v>
      </c>
      <c r="AI20" s="66"/>
      <c r="AJ20" s="66"/>
      <c r="AK20" s="66"/>
      <c r="AL20" s="66"/>
      <c r="AM20" s="66"/>
      <c r="AN20" s="66"/>
      <c r="AO20" s="66"/>
      <c r="AP20" s="66"/>
      <c r="AQ20" s="66"/>
      <c r="AR20" s="66"/>
      <c r="AS20" s="66"/>
      <c r="AT20" s="66"/>
      <c r="AU20" s="19"/>
      <c r="AV20" s="19"/>
      <c r="AW20" s="19"/>
      <c r="AX20" s="19"/>
    </row>
    <row r="21" spans="1:50" ht="33.6" x14ac:dyDescent="0.65">
      <c r="A21" s="61" t="s">
        <v>11</v>
      </c>
      <c r="B21" s="30" t="str">
        <f>IF(S21=AH21,"S","X")</f>
        <v>X</v>
      </c>
      <c r="C21" s="31" t="s">
        <v>66</v>
      </c>
      <c r="D21" s="47" t="str">
        <f>IF(S21=AH21,"S POPUSTOM PRODANI PROIZVODI","NEPRAVILNO")</f>
        <v>NEPRAVILNO</v>
      </c>
      <c r="E21" s="48"/>
      <c r="F21" s="48"/>
      <c r="G21" s="48"/>
      <c r="H21" s="48"/>
      <c r="I21" s="48"/>
      <c r="J21" s="62"/>
      <c r="K21" s="62"/>
      <c r="L21" s="62"/>
      <c r="M21" s="62"/>
      <c r="N21" s="62"/>
      <c r="O21" s="62"/>
      <c r="P21" s="62"/>
      <c r="Q21" s="62"/>
      <c r="R21" s="62"/>
      <c r="S21" s="60" t="s">
        <v>9</v>
      </c>
      <c r="T21" s="60"/>
      <c r="U21" s="60"/>
      <c r="V21" s="60"/>
      <c r="W21" s="60"/>
      <c r="X21" s="60"/>
      <c r="Y21" s="60"/>
      <c r="Z21" s="60"/>
      <c r="AA21" s="60"/>
      <c r="AB21" s="60"/>
      <c r="AC21" s="60"/>
      <c r="AD21" s="60"/>
      <c r="AE21" s="60"/>
      <c r="AF21" s="60"/>
      <c r="AG21" s="60"/>
      <c r="AH21" s="65" t="s">
        <v>84</v>
      </c>
      <c r="AI21" s="66"/>
      <c r="AJ21" s="66"/>
      <c r="AK21" s="66"/>
      <c r="AL21" s="66"/>
      <c r="AM21" s="66"/>
      <c r="AN21" s="66"/>
      <c r="AO21" s="66"/>
      <c r="AP21" s="66"/>
      <c r="AQ21" s="66"/>
      <c r="AR21" s="66"/>
      <c r="AS21" s="66"/>
      <c r="AT21" s="66"/>
      <c r="AU21" s="19"/>
      <c r="AV21" s="19"/>
      <c r="AW21" s="19"/>
      <c r="AX21" s="19"/>
    </row>
    <row r="22" spans="1:50" ht="33.6" x14ac:dyDescent="0.65">
      <c r="A22" s="61" t="s">
        <v>80</v>
      </c>
      <c r="B22" s="30" t="str">
        <f>IF(S22=AH22,"Č","X")</f>
        <v>X</v>
      </c>
      <c r="C22" s="31" t="s">
        <v>67</v>
      </c>
      <c r="D22" s="47" t="str">
        <f>IF(S22=AH22,"ČLANARINE","NEPRAVILNO")</f>
        <v>NEPRAVILNO</v>
      </c>
      <c r="E22" s="48"/>
      <c r="F22" s="48"/>
      <c r="G22" s="48"/>
      <c r="H22" s="48"/>
      <c r="I22" s="48"/>
      <c r="J22" s="62"/>
      <c r="K22" s="62"/>
      <c r="L22" s="62"/>
      <c r="M22" s="62"/>
      <c r="N22" s="62"/>
      <c r="O22" s="62"/>
      <c r="P22" s="62"/>
      <c r="Q22" s="62"/>
      <c r="R22" s="62"/>
      <c r="S22" s="60" t="s">
        <v>9</v>
      </c>
      <c r="T22" s="60"/>
      <c r="U22" s="60"/>
      <c r="V22" s="60"/>
      <c r="W22" s="60"/>
      <c r="X22" s="60"/>
      <c r="Y22" s="60"/>
      <c r="Z22" s="60"/>
      <c r="AA22" s="60"/>
      <c r="AB22" s="60"/>
      <c r="AC22" s="60"/>
      <c r="AD22" s="60"/>
      <c r="AE22" s="60"/>
      <c r="AF22" s="60"/>
      <c r="AG22" s="60"/>
      <c r="AH22" s="65" t="s">
        <v>85</v>
      </c>
      <c r="AI22" s="66"/>
      <c r="AJ22" s="66"/>
      <c r="AK22" s="66"/>
      <c r="AL22" s="66"/>
      <c r="AM22" s="66"/>
      <c r="AN22" s="66"/>
      <c r="AO22" s="66"/>
      <c r="AP22" s="66"/>
      <c r="AQ22" s="66"/>
      <c r="AR22" s="66"/>
      <c r="AS22" s="66"/>
      <c r="AT22" s="66"/>
      <c r="AU22" s="19"/>
      <c r="AV22" s="19"/>
      <c r="AW22" s="19"/>
      <c r="AX22" s="19"/>
    </row>
    <row r="23" spans="1:50" ht="33.6" x14ac:dyDescent="0.65">
      <c r="A23" s="61" t="s">
        <v>7</v>
      </c>
      <c r="B23" s="30" t="str">
        <f>IF(S23=AH23,"U","X")</f>
        <v>X</v>
      </c>
      <c r="C23" s="31" t="s">
        <v>68</v>
      </c>
      <c r="D23" s="47" t="str">
        <f>IF(S23=AH23,"UGODNOSTI PLAČUJEJO","NEPRAVILNO")</f>
        <v>NEPRAVILNO</v>
      </c>
      <c r="E23" s="48"/>
      <c r="F23" s="48"/>
      <c r="G23" s="48"/>
      <c r="H23" s="48"/>
      <c r="I23" s="48"/>
      <c r="J23" s="62"/>
      <c r="K23" s="62"/>
      <c r="L23" s="62"/>
      <c r="M23" s="62"/>
      <c r="N23" s="62"/>
      <c r="O23" s="62"/>
      <c r="P23" s="62"/>
      <c r="Q23" s="62"/>
      <c r="R23" s="62"/>
      <c r="S23" s="60" t="s">
        <v>9</v>
      </c>
      <c r="T23" s="60"/>
      <c r="U23" s="60"/>
      <c r="V23" s="60"/>
      <c r="W23" s="60"/>
      <c r="X23" s="60"/>
      <c r="Y23" s="60"/>
      <c r="Z23" s="60"/>
      <c r="AA23" s="60"/>
      <c r="AB23" s="60"/>
      <c r="AC23" s="60"/>
      <c r="AD23" s="60"/>
      <c r="AE23" s="60"/>
      <c r="AF23" s="60"/>
      <c r="AG23" s="60"/>
      <c r="AH23" s="65" t="s">
        <v>86</v>
      </c>
      <c r="AI23" s="66"/>
      <c r="AJ23" s="66"/>
      <c r="AK23" s="66"/>
      <c r="AL23" s="66"/>
      <c r="AM23" s="66"/>
      <c r="AN23" s="66"/>
      <c r="AO23" s="66"/>
      <c r="AP23" s="66"/>
      <c r="AQ23" s="66"/>
      <c r="AR23" s="66"/>
      <c r="AS23" s="66"/>
      <c r="AT23" s="66"/>
      <c r="AU23" s="19"/>
      <c r="AV23" s="19"/>
      <c r="AW23" s="19"/>
      <c r="AX23" s="19"/>
    </row>
    <row r="24" spans="1:50" ht="33.6" x14ac:dyDescent="0.65">
      <c r="A24" s="61" t="s">
        <v>11</v>
      </c>
      <c r="B24" s="30" t="str">
        <f>IF(S24=AH24,"S","X")</f>
        <v>X</v>
      </c>
      <c r="C24" s="31" t="s">
        <v>69</v>
      </c>
      <c r="D24" s="47" t="str">
        <f>IF(S24=AH24,"STROŠKI SREDSTEV V LASTI ZAVEZANCA, NANAŠAJOČ NA PRIVATO ŽIVLJENJE","NEPRAVILNO")</f>
        <v>NEPRAVILNO</v>
      </c>
      <c r="E24" s="48"/>
      <c r="F24" s="48"/>
      <c r="G24" s="48"/>
      <c r="H24" s="48"/>
      <c r="I24" s="48"/>
      <c r="J24" s="62"/>
      <c r="K24" s="62"/>
      <c r="L24" s="62"/>
      <c r="M24" s="62"/>
      <c r="N24" s="62"/>
      <c r="O24" s="62"/>
      <c r="P24" s="62"/>
      <c r="Q24" s="62"/>
      <c r="R24" s="62"/>
      <c r="S24" s="60" t="s">
        <v>9</v>
      </c>
      <c r="T24" s="60"/>
      <c r="U24" s="60"/>
      <c r="V24" s="60"/>
      <c r="W24" s="60"/>
      <c r="X24" s="60"/>
      <c r="Y24" s="60"/>
      <c r="Z24" s="60"/>
      <c r="AA24" s="60"/>
      <c r="AB24" s="60"/>
      <c r="AC24" s="60"/>
      <c r="AD24" s="60"/>
      <c r="AE24" s="60"/>
      <c r="AF24" s="60"/>
      <c r="AG24" s="60"/>
      <c r="AH24" s="65" t="s">
        <v>87</v>
      </c>
      <c r="AI24" s="66"/>
      <c r="AJ24" s="66"/>
      <c r="AK24" s="66"/>
      <c r="AL24" s="66"/>
      <c r="AM24" s="66"/>
      <c r="AN24" s="66"/>
      <c r="AO24" s="66"/>
      <c r="AP24" s="66"/>
      <c r="AQ24" s="66"/>
      <c r="AR24" s="66"/>
      <c r="AS24" s="66"/>
      <c r="AT24" s="66"/>
      <c r="AU24" s="19"/>
      <c r="AV24" s="19"/>
      <c r="AW24" s="19"/>
      <c r="AX24" s="19"/>
    </row>
    <row r="25" spans="1:50" ht="33.6" x14ac:dyDescent="0.65">
      <c r="A25" s="61" t="s">
        <v>11</v>
      </c>
      <c r="B25" s="30" t="str">
        <f>IF(S25=AH25,"S","X")</f>
        <v>X</v>
      </c>
      <c r="C25" s="31" t="s">
        <v>70</v>
      </c>
      <c r="D25" s="47" t="str">
        <f>IF(S25=AH25,"STROŠKI REPREZENTANCE","NEPRAVILNO")</f>
        <v>NEPRAVILNO</v>
      </c>
      <c r="E25" s="48"/>
      <c r="F25" s="48"/>
      <c r="G25" s="48"/>
      <c r="H25" s="48"/>
      <c r="I25" s="48"/>
      <c r="J25" s="62"/>
      <c r="K25" s="62"/>
      <c r="L25" s="62"/>
      <c r="M25" s="62"/>
      <c r="N25" s="62"/>
      <c r="O25" s="62"/>
      <c r="P25" s="62"/>
      <c r="Q25" s="62"/>
      <c r="R25" s="62"/>
      <c r="S25" s="60" t="s">
        <v>9</v>
      </c>
      <c r="T25" s="60"/>
      <c r="U25" s="60"/>
      <c r="V25" s="60"/>
      <c r="W25" s="60"/>
      <c r="X25" s="60"/>
      <c r="Y25" s="60"/>
      <c r="Z25" s="60"/>
      <c r="AA25" s="60"/>
      <c r="AB25" s="60"/>
      <c r="AC25" s="60"/>
      <c r="AD25" s="60"/>
      <c r="AE25" s="60"/>
      <c r="AF25" s="60"/>
      <c r="AG25" s="60"/>
      <c r="AH25" s="65" t="s">
        <v>88</v>
      </c>
      <c r="AI25" s="66"/>
      <c r="AJ25" s="66"/>
      <c r="AK25" s="66"/>
      <c r="AL25" s="66"/>
      <c r="AM25" s="66"/>
      <c r="AN25" s="66"/>
      <c r="AO25" s="66"/>
      <c r="AP25" s="66"/>
      <c r="AQ25" s="66"/>
      <c r="AR25" s="66"/>
      <c r="AS25" s="66"/>
      <c r="AT25" s="66"/>
      <c r="AU25" s="19"/>
      <c r="AV25" s="19"/>
      <c r="AW25" s="19"/>
      <c r="AX25" s="19"/>
    </row>
    <row r="26" spans="1:50" ht="33.6" x14ac:dyDescent="0.65">
      <c r="A26" s="61" t="s">
        <v>2</v>
      </c>
      <c r="B26" s="30" t="str">
        <f>IF(S26=AH26,"P","X")</f>
        <v>X</v>
      </c>
      <c r="C26" s="31" t="s">
        <v>71</v>
      </c>
      <c r="D26" s="47" t="str">
        <f>IF(S26=AH26,"POSLOVNI PARTNERJI","NEPRAVILNO")</f>
        <v>NEPRAVILNO</v>
      </c>
      <c r="E26" s="48"/>
      <c r="F26" s="48"/>
      <c r="G26" s="48"/>
      <c r="H26" s="48"/>
      <c r="I26" s="48"/>
      <c r="J26" s="62"/>
      <c r="K26" s="62"/>
      <c r="L26" s="62"/>
      <c r="M26" s="62"/>
      <c r="N26" s="62"/>
      <c r="O26" s="62"/>
      <c r="P26" s="62"/>
      <c r="Q26" s="62"/>
      <c r="R26" s="62"/>
      <c r="S26" s="60" t="s">
        <v>9</v>
      </c>
      <c r="T26" s="60"/>
      <c r="U26" s="60"/>
      <c r="V26" s="60"/>
      <c r="W26" s="60"/>
      <c r="X26" s="60"/>
      <c r="Y26" s="60"/>
      <c r="Z26" s="60"/>
      <c r="AA26" s="60"/>
      <c r="AB26" s="60"/>
      <c r="AC26" s="60"/>
      <c r="AD26" s="60"/>
      <c r="AE26" s="60"/>
      <c r="AF26" s="60"/>
      <c r="AG26" s="60"/>
      <c r="AH26" s="65" t="s">
        <v>89</v>
      </c>
      <c r="AI26" s="66"/>
      <c r="AJ26" s="66"/>
      <c r="AK26" s="66"/>
      <c r="AL26" s="66"/>
      <c r="AM26" s="66"/>
      <c r="AN26" s="66"/>
      <c r="AO26" s="66"/>
      <c r="AP26" s="66"/>
      <c r="AQ26" s="66"/>
      <c r="AR26" s="66"/>
      <c r="AS26" s="66"/>
      <c r="AT26" s="66"/>
      <c r="AU26" s="19"/>
      <c r="AV26" s="19"/>
      <c r="AW26" s="19"/>
      <c r="AX26" s="19"/>
    </row>
    <row r="27" spans="1:50" ht="33.6" x14ac:dyDescent="0.65">
      <c r="A27" s="61" t="s">
        <v>25</v>
      </c>
      <c r="B27" s="30" t="str">
        <f>IF(S27=AH27,"V","X")</f>
        <v>X</v>
      </c>
      <c r="C27" s="31" t="s">
        <v>72</v>
      </c>
      <c r="D27" s="47" t="str">
        <f>IF(S27=AH27,"VERODOSTOJNE KNJIGOVODSKE LISTINE","NEPRAVILNO")</f>
        <v>NEPRAVILNO</v>
      </c>
      <c r="E27" s="48"/>
      <c r="F27" s="48"/>
      <c r="G27" s="48"/>
      <c r="H27" s="48"/>
      <c r="I27" s="48"/>
      <c r="J27" s="62"/>
      <c r="K27" s="62"/>
      <c r="L27" s="62"/>
      <c r="M27" s="62"/>
      <c r="N27" s="62"/>
      <c r="O27" s="62"/>
      <c r="P27" s="62"/>
      <c r="Q27" s="62"/>
      <c r="R27" s="62"/>
      <c r="S27" s="60" t="s">
        <v>9</v>
      </c>
      <c r="T27" s="60"/>
      <c r="U27" s="60"/>
      <c r="V27" s="60"/>
      <c r="W27" s="60"/>
      <c r="X27" s="60"/>
      <c r="Y27" s="60"/>
      <c r="Z27" s="60"/>
      <c r="AA27" s="60"/>
      <c r="AB27" s="60"/>
      <c r="AC27" s="60"/>
      <c r="AD27" s="60"/>
      <c r="AE27" s="60"/>
      <c r="AF27" s="60"/>
      <c r="AG27" s="60"/>
      <c r="AH27" s="65" t="s">
        <v>90</v>
      </c>
      <c r="AI27" s="66"/>
      <c r="AJ27" s="66"/>
      <c r="AK27" s="66"/>
      <c r="AL27" s="66"/>
      <c r="AM27" s="66"/>
      <c r="AN27" s="66"/>
      <c r="AO27" s="66"/>
      <c r="AP27" s="66"/>
      <c r="AQ27" s="66"/>
      <c r="AR27" s="66"/>
      <c r="AS27" s="66"/>
      <c r="AT27" s="66"/>
      <c r="AU27" s="19"/>
      <c r="AV27" s="19"/>
      <c r="AW27" s="19"/>
      <c r="AX27" s="19"/>
    </row>
  </sheetData>
  <sheetProtection algorithmName="SHA-512" hashValue="0L1R2Kf5HusDFgwqM/wRKSoZ9PA/tSQXrHweGytZd0qKHxV7JwS93Wp6Iv7LLec9rRLDc27hJ2mcDzHKAsPzXw==" saltValue="GBBg5s1+5YNM3dftqcCjyg==" spinCount="100000" sheet="1" objects="1" scenarios="1" selectLockedCells="1"/>
  <mergeCells count="16">
    <mergeCell ref="D14:R14"/>
    <mergeCell ref="D15:R15"/>
    <mergeCell ref="D17:R17"/>
    <mergeCell ref="D13:R13"/>
    <mergeCell ref="D12:R12"/>
    <mergeCell ref="D19:R19"/>
    <mergeCell ref="D18:R18"/>
    <mergeCell ref="D21:R21"/>
    <mergeCell ref="D20:R20"/>
    <mergeCell ref="D16:R16"/>
    <mergeCell ref="D27:R27"/>
    <mergeCell ref="D26:R26"/>
    <mergeCell ref="D23:R23"/>
    <mergeCell ref="D22:R22"/>
    <mergeCell ref="D25:R25"/>
    <mergeCell ref="D24:R2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V23"/>
  <sheetViews>
    <sheetView topLeftCell="A7" zoomScale="50" zoomScaleNormal="50" workbookViewId="0">
      <selection activeCell="J20" sqref="J20:N20"/>
    </sheetView>
  </sheetViews>
  <sheetFormatPr defaultRowHeight="14.4" x14ac:dyDescent="0.3"/>
  <cols>
    <col min="1" max="1" width="10.6640625" style="16" customWidth="1"/>
    <col min="2" max="2" width="8.88671875" style="16"/>
    <col min="3" max="3" width="13.109375" style="16" bestFit="1" customWidth="1"/>
    <col min="4" max="4" width="8.88671875" style="16"/>
    <col min="5" max="5" width="10.77734375" style="16" customWidth="1"/>
    <col min="6" max="16384" width="8.88671875" style="16"/>
  </cols>
  <sheetData>
    <row r="1" spans="1:152" ht="40.950000000000003" customHeight="1" x14ac:dyDescent="0.65">
      <c r="A1" s="24" t="s">
        <v>9</v>
      </c>
      <c r="B1" s="24" t="s">
        <v>9</v>
      </c>
      <c r="C1" s="24" t="s">
        <v>9</v>
      </c>
      <c r="D1" s="24" t="s">
        <v>9</v>
      </c>
      <c r="E1" s="24" t="s">
        <v>9</v>
      </c>
      <c r="F1" s="24" t="s">
        <v>9</v>
      </c>
      <c r="G1" s="24" t="s">
        <v>9</v>
      </c>
      <c r="H1" s="24" t="s">
        <v>9</v>
      </c>
      <c r="I1" s="24" t="s">
        <v>9</v>
      </c>
      <c r="J1" s="24" t="s">
        <v>9</v>
      </c>
      <c r="K1" s="24" t="s">
        <v>9</v>
      </c>
      <c r="L1" s="24" t="s">
        <v>9</v>
      </c>
      <c r="M1" s="24" t="s">
        <v>9</v>
      </c>
      <c r="N1" s="24" t="s">
        <v>9</v>
      </c>
      <c r="O1" s="24" t="s">
        <v>9</v>
      </c>
      <c r="P1" s="24" t="s">
        <v>9</v>
      </c>
      <c r="Q1" s="24" t="s">
        <v>9</v>
      </c>
      <c r="R1" s="24" t="s">
        <v>9</v>
      </c>
      <c r="S1" s="24" t="s">
        <v>9</v>
      </c>
      <c r="T1" s="24" t="s">
        <v>9</v>
      </c>
      <c r="U1" s="24" t="s">
        <v>9</v>
      </c>
      <c r="V1" s="24" t="s">
        <v>9</v>
      </c>
      <c r="W1" s="24" t="s">
        <v>9</v>
      </c>
      <c r="X1" s="24" t="s">
        <v>9</v>
      </c>
      <c r="Y1" s="24" t="s">
        <v>9</v>
      </c>
      <c r="Z1" s="24" t="s">
        <v>9</v>
      </c>
      <c r="AA1" s="24" t="s">
        <v>9</v>
      </c>
      <c r="AB1" s="24" t="s">
        <v>9</v>
      </c>
      <c r="AC1" s="24" t="s">
        <v>9</v>
      </c>
      <c r="AD1" s="24" t="s">
        <v>9</v>
      </c>
      <c r="AE1" s="24" t="s">
        <v>9</v>
      </c>
      <c r="AF1" s="24" t="s">
        <v>9</v>
      </c>
      <c r="AG1" s="24" t="s">
        <v>9</v>
      </c>
      <c r="AH1" s="24" t="s">
        <v>9</v>
      </c>
      <c r="AI1" s="24" t="s">
        <v>9</v>
      </c>
      <c r="AJ1" s="24" t="s">
        <v>9</v>
      </c>
      <c r="AK1" s="24" t="s">
        <v>9</v>
      </c>
      <c r="AL1" s="24" t="s">
        <v>9</v>
      </c>
      <c r="AM1" s="24" t="s">
        <v>9</v>
      </c>
      <c r="AN1" s="24" t="s">
        <v>9</v>
      </c>
      <c r="AO1" s="24" t="s">
        <v>9</v>
      </c>
      <c r="AP1" s="24" t="s">
        <v>9</v>
      </c>
      <c r="AQ1" s="24" t="s">
        <v>9</v>
      </c>
      <c r="AR1" s="24" t="s">
        <v>9</v>
      </c>
      <c r="AS1" s="24" t="s">
        <v>9</v>
      </c>
      <c r="AT1" s="24" t="s">
        <v>9</v>
      </c>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row>
    <row r="2" spans="1:152" ht="40.950000000000003" customHeight="1" x14ac:dyDescent="0.65">
      <c r="A2" s="24" t="s">
        <v>9</v>
      </c>
      <c r="B2" s="24" t="s">
        <v>9</v>
      </c>
      <c r="C2" s="24" t="s">
        <v>9</v>
      </c>
      <c r="D2" s="24" t="s">
        <v>9</v>
      </c>
      <c r="E2" s="24" t="s">
        <v>9</v>
      </c>
      <c r="F2" s="24" t="s">
        <v>9</v>
      </c>
      <c r="G2" s="24" t="s">
        <v>9</v>
      </c>
      <c r="H2" s="24" t="s">
        <v>9</v>
      </c>
      <c r="I2" s="24" t="s">
        <v>9</v>
      </c>
      <c r="J2" s="24" t="s">
        <v>9</v>
      </c>
      <c r="K2" s="24" t="s">
        <v>9</v>
      </c>
      <c r="L2" s="24" t="s">
        <v>9</v>
      </c>
      <c r="M2" s="24" t="s">
        <v>9</v>
      </c>
      <c r="N2" s="24" t="s">
        <v>9</v>
      </c>
      <c r="O2" s="24" t="s">
        <v>9</v>
      </c>
      <c r="P2" s="24" t="s">
        <v>9</v>
      </c>
      <c r="Q2" s="24" t="s">
        <v>9</v>
      </c>
      <c r="R2" s="24" t="s">
        <v>9</v>
      </c>
      <c r="S2" s="24" t="s">
        <v>9</v>
      </c>
      <c r="T2" s="24" t="s">
        <v>9</v>
      </c>
      <c r="U2" s="24" t="s">
        <v>9</v>
      </c>
      <c r="V2" s="24" t="s">
        <v>9</v>
      </c>
      <c r="W2" s="24" t="s">
        <v>9</v>
      </c>
      <c r="X2" s="24" t="s">
        <v>9</v>
      </c>
      <c r="Y2" s="24" t="s">
        <v>9</v>
      </c>
      <c r="Z2" s="24" t="s">
        <v>9</v>
      </c>
      <c r="AA2" s="24" t="s">
        <v>9</v>
      </c>
      <c r="AB2" s="24" t="s">
        <v>9</v>
      </c>
      <c r="AC2" s="24" t="s">
        <v>9</v>
      </c>
      <c r="AD2" s="24" t="s">
        <v>9</v>
      </c>
      <c r="AE2" s="24" t="s">
        <v>9</v>
      </c>
      <c r="AF2" s="24" t="s">
        <v>9</v>
      </c>
      <c r="AG2" s="24" t="s">
        <v>9</v>
      </c>
      <c r="AH2" s="24" t="s">
        <v>9</v>
      </c>
      <c r="AI2" s="24" t="s">
        <v>9</v>
      </c>
      <c r="AJ2" s="24" t="s">
        <v>9</v>
      </c>
      <c r="AK2" s="24" t="s">
        <v>9</v>
      </c>
      <c r="AL2" s="24" t="s">
        <v>9</v>
      </c>
      <c r="AM2" s="24" t="s">
        <v>9</v>
      </c>
      <c r="AN2" s="24" t="s">
        <v>9</v>
      </c>
      <c r="AO2" s="24" t="s">
        <v>9</v>
      </c>
      <c r="AP2" s="24" t="s">
        <v>9</v>
      </c>
      <c r="AQ2" s="24" t="s">
        <v>9</v>
      </c>
      <c r="AR2" s="24" t="s">
        <v>9</v>
      </c>
      <c r="AS2" s="24" t="s">
        <v>9</v>
      </c>
      <c r="AT2" s="24" t="s">
        <v>9</v>
      </c>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row>
    <row r="3" spans="1:152" ht="40.950000000000003" customHeight="1" x14ac:dyDescent="0.65">
      <c r="A3" s="24" t="s">
        <v>9</v>
      </c>
      <c r="B3" s="24" t="s">
        <v>9</v>
      </c>
      <c r="C3" s="24" t="s">
        <v>9</v>
      </c>
      <c r="D3" s="24" t="s">
        <v>9</v>
      </c>
      <c r="E3" s="24" t="s">
        <v>9</v>
      </c>
      <c r="F3" s="24" t="s">
        <v>9</v>
      </c>
      <c r="G3" s="24" t="s">
        <v>9</v>
      </c>
      <c r="H3" s="24" t="s">
        <v>9</v>
      </c>
      <c r="I3" s="24" t="s">
        <v>9</v>
      </c>
      <c r="J3" s="24" t="s">
        <v>9</v>
      </c>
      <c r="K3" s="24" t="s">
        <v>9</v>
      </c>
      <c r="L3" s="24" t="s">
        <v>9</v>
      </c>
      <c r="M3" s="24" t="s">
        <v>9</v>
      </c>
      <c r="N3" s="24" t="s">
        <v>9</v>
      </c>
      <c r="O3" s="24" t="s">
        <v>9</v>
      </c>
      <c r="P3" s="24" t="s">
        <v>9</v>
      </c>
      <c r="Q3" s="24" t="s">
        <v>9</v>
      </c>
      <c r="R3" s="24" t="s">
        <v>9</v>
      </c>
      <c r="S3" s="24" t="s">
        <v>9</v>
      </c>
      <c r="T3" s="24" t="s">
        <v>9</v>
      </c>
      <c r="U3" s="24" t="s">
        <v>9</v>
      </c>
      <c r="V3" s="24" t="s">
        <v>9</v>
      </c>
      <c r="W3" s="24" t="s">
        <v>9</v>
      </c>
      <c r="X3" s="24" t="s">
        <v>9</v>
      </c>
      <c r="Y3" s="24" t="s">
        <v>9</v>
      </c>
      <c r="Z3" s="24" t="s">
        <v>9</v>
      </c>
      <c r="AA3" s="24" t="s">
        <v>9</v>
      </c>
      <c r="AB3" s="24" t="s">
        <v>9</v>
      </c>
      <c r="AC3" s="24" t="s">
        <v>9</v>
      </c>
      <c r="AD3" s="24" t="s">
        <v>9</v>
      </c>
      <c r="AE3" s="24" t="s">
        <v>9</v>
      </c>
      <c r="AF3" s="24" t="s">
        <v>9</v>
      </c>
      <c r="AG3" s="24" t="s">
        <v>9</v>
      </c>
      <c r="AH3" s="24" t="s">
        <v>9</v>
      </c>
      <c r="AI3" s="24" t="s">
        <v>9</v>
      </c>
      <c r="AJ3" s="24" t="s">
        <v>9</v>
      </c>
      <c r="AK3" s="24" t="s">
        <v>9</v>
      </c>
      <c r="AL3" s="24" t="s">
        <v>9</v>
      </c>
      <c r="AM3" s="24" t="s">
        <v>9</v>
      </c>
      <c r="AN3" s="24" t="s">
        <v>9</v>
      </c>
      <c r="AO3" s="24" t="s">
        <v>9</v>
      </c>
      <c r="AP3" s="24" t="s">
        <v>9</v>
      </c>
      <c r="AQ3" s="24" t="s">
        <v>9</v>
      </c>
      <c r="AR3" s="24" t="s">
        <v>9</v>
      </c>
      <c r="AS3" s="24" t="s">
        <v>9</v>
      </c>
      <c r="AT3" s="24" t="s">
        <v>9</v>
      </c>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row>
    <row r="4" spans="1:152" ht="40.950000000000003" customHeight="1" x14ac:dyDescent="0.65">
      <c r="A4" s="24" t="s">
        <v>9</v>
      </c>
      <c r="B4" s="24" t="s">
        <v>9</v>
      </c>
      <c r="C4" s="24" t="s">
        <v>9</v>
      </c>
      <c r="D4" s="24" t="s">
        <v>9</v>
      </c>
      <c r="E4" s="24" t="s">
        <v>9</v>
      </c>
      <c r="F4" s="24" t="s">
        <v>9</v>
      </c>
      <c r="G4" s="24" t="s">
        <v>9</v>
      </c>
      <c r="H4" s="24" t="s">
        <v>9</v>
      </c>
      <c r="I4" s="24" t="s">
        <v>9</v>
      </c>
      <c r="J4" s="24" t="s">
        <v>9</v>
      </c>
      <c r="K4" s="24" t="s">
        <v>9</v>
      </c>
      <c r="L4" s="24" t="s">
        <v>9</v>
      </c>
      <c r="M4" s="24" t="s">
        <v>9</v>
      </c>
      <c r="N4" s="24" t="s">
        <v>9</v>
      </c>
      <c r="O4" s="24" t="s">
        <v>9</v>
      </c>
      <c r="P4" s="24" t="s">
        <v>9</v>
      </c>
      <c r="Q4" s="24" t="s">
        <v>9</v>
      </c>
      <c r="R4" s="24" t="s">
        <v>9</v>
      </c>
      <c r="S4" s="24" t="s">
        <v>9</v>
      </c>
      <c r="T4" s="24" t="s">
        <v>9</v>
      </c>
      <c r="U4" s="24" t="s">
        <v>9</v>
      </c>
      <c r="V4" s="24" t="s">
        <v>9</v>
      </c>
      <c r="W4" s="24" t="s">
        <v>9</v>
      </c>
      <c r="X4" s="24" t="s">
        <v>9</v>
      </c>
      <c r="Y4" s="24" t="s">
        <v>9</v>
      </c>
      <c r="Z4" s="24" t="s">
        <v>9</v>
      </c>
      <c r="AA4" s="24" t="s">
        <v>9</v>
      </c>
      <c r="AB4" s="24" t="s">
        <v>9</v>
      </c>
      <c r="AC4" s="24" t="s">
        <v>9</v>
      </c>
      <c r="AD4" s="24" t="s">
        <v>9</v>
      </c>
      <c r="AE4" s="24" t="s">
        <v>9</v>
      </c>
      <c r="AF4" s="24" t="s">
        <v>9</v>
      </c>
      <c r="AG4" s="24" t="s">
        <v>9</v>
      </c>
      <c r="AH4" s="24" t="s">
        <v>9</v>
      </c>
      <c r="AI4" s="24" t="s">
        <v>9</v>
      </c>
      <c r="AJ4" s="24" t="s">
        <v>9</v>
      </c>
      <c r="AK4" s="24" t="s">
        <v>9</v>
      </c>
      <c r="AL4" s="24" t="s">
        <v>9</v>
      </c>
      <c r="AM4" s="24" t="s">
        <v>9</v>
      </c>
      <c r="AN4" s="24" t="s">
        <v>9</v>
      </c>
      <c r="AO4" s="24" t="s">
        <v>9</v>
      </c>
      <c r="AP4" s="24" t="s">
        <v>9</v>
      </c>
      <c r="AQ4" s="24" t="s">
        <v>9</v>
      </c>
      <c r="AR4" s="24" t="s">
        <v>9</v>
      </c>
      <c r="AS4" s="24" t="s">
        <v>9</v>
      </c>
      <c r="AT4" s="24" t="s">
        <v>9</v>
      </c>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row>
    <row r="5" spans="1:152" ht="40.950000000000003" customHeight="1" x14ac:dyDescent="0.65">
      <c r="A5" s="24" t="s">
        <v>9</v>
      </c>
      <c r="B5" s="24" t="s">
        <v>9</v>
      </c>
      <c r="C5" s="24" t="s">
        <v>9</v>
      </c>
      <c r="D5" s="24" t="s">
        <v>9</v>
      </c>
      <c r="E5" s="24" t="s">
        <v>9</v>
      </c>
      <c r="F5" s="24" t="s">
        <v>9</v>
      </c>
      <c r="G5" s="24" t="s">
        <v>9</v>
      </c>
      <c r="H5" s="24" t="s">
        <v>9</v>
      </c>
      <c r="I5" s="24" t="s">
        <v>9</v>
      </c>
      <c r="J5" s="24" t="s">
        <v>9</v>
      </c>
      <c r="K5" s="24" t="s">
        <v>9</v>
      </c>
      <c r="L5" s="24" t="s">
        <v>9</v>
      </c>
      <c r="M5" s="24" t="s">
        <v>9</v>
      </c>
      <c r="N5" s="24" t="s">
        <v>9</v>
      </c>
      <c r="O5" s="24" t="s">
        <v>9</v>
      </c>
      <c r="P5" s="24" t="s">
        <v>9</v>
      </c>
      <c r="Q5" s="24" t="s">
        <v>9</v>
      </c>
      <c r="R5" s="24" t="s">
        <v>9</v>
      </c>
      <c r="S5" s="24" t="s">
        <v>9</v>
      </c>
      <c r="T5" s="24" t="s">
        <v>9</v>
      </c>
      <c r="U5" s="24" t="s">
        <v>9</v>
      </c>
      <c r="V5" s="24" t="s">
        <v>9</v>
      </c>
      <c r="W5" s="24" t="s">
        <v>9</v>
      </c>
      <c r="X5" s="24" t="s">
        <v>9</v>
      </c>
      <c r="Y5" s="24" t="s">
        <v>9</v>
      </c>
      <c r="Z5" s="24" t="s">
        <v>9</v>
      </c>
      <c r="AA5" s="24" t="s">
        <v>9</v>
      </c>
      <c r="AB5" s="24" t="s">
        <v>9</v>
      </c>
      <c r="AC5" s="24" t="s">
        <v>9</v>
      </c>
      <c r="AD5" s="24" t="s">
        <v>9</v>
      </c>
      <c r="AE5" s="24" t="s">
        <v>9</v>
      </c>
      <c r="AF5" s="24" t="s">
        <v>9</v>
      </c>
      <c r="AG5" s="24" t="s">
        <v>9</v>
      </c>
      <c r="AH5" s="24" t="s">
        <v>9</v>
      </c>
      <c r="AI5" s="24" t="s">
        <v>9</v>
      </c>
      <c r="AJ5" s="24" t="s">
        <v>9</v>
      </c>
      <c r="AK5" s="24" t="s">
        <v>9</v>
      </c>
      <c r="AL5" s="24" t="s">
        <v>9</v>
      </c>
      <c r="AM5" s="24" t="s">
        <v>9</v>
      </c>
      <c r="AN5" s="24" t="s">
        <v>9</v>
      </c>
      <c r="AO5" s="24" t="s">
        <v>9</v>
      </c>
      <c r="AP5" s="24" t="s">
        <v>9</v>
      </c>
      <c r="AQ5" s="24" t="s">
        <v>9</v>
      </c>
      <c r="AR5" s="24" t="s">
        <v>9</v>
      </c>
      <c r="AS5" s="24" t="s">
        <v>9</v>
      </c>
      <c r="AT5" s="24" t="s">
        <v>9</v>
      </c>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row>
    <row r="6" spans="1:152" ht="40.950000000000003" customHeight="1" x14ac:dyDescent="0.65">
      <c r="A6" s="24" t="s">
        <v>9</v>
      </c>
      <c r="B6" s="24" t="s">
        <v>9</v>
      </c>
      <c r="C6" s="24" t="s">
        <v>9</v>
      </c>
      <c r="D6" s="24" t="s">
        <v>9</v>
      </c>
      <c r="E6" s="24" t="s">
        <v>9</v>
      </c>
      <c r="F6" s="24" t="s">
        <v>9</v>
      </c>
      <c r="G6" s="24" t="s">
        <v>9</v>
      </c>
      <c r="H6" s="24" t="s">
        <v>9</v>
      </c>
      <c r="I6" s="24" t="s">
        <v>9</v>
      </c>
      <c r="J6" s="24" t="s">
        <v>9</v>
      </c>
      <c r="K6" s="24" t="s">
        <v>9</v>
      </c>
      <c r="L6" s="24" t="s">
        <v>9</v>
      </c>
      <c r="M6" s="24" t="s">
        <v>9</v>
      </c>
      <c r="N6" s="24" t="s">
        <v>9</v>
      </c>
      <c r="O6" s="24" t="s">
        <v>9</v>
      </c>
      <c r="P6" s="24" t="s">
        <v>9</v>
      </c>
      <c r="Q6" s="24" t="s">
        <v>9</v>
      </c>
      <c r="R6" s="24" t="s">
        <v>9</v>
      </c>
      <c r="S6" s="24" t="s">
        <v>9</v>
      </c>
      <c r="T6" s="24" t="s">
        <v>9</v>
      </c>
      <c r="U6" s="24" t="s">
        <v>9</v>
      </c>
      <c r="V6" s="24" t="s">
        <v>9</v>
      </c>
      <c r="W6" s="24" t="s">
        <v>9</v>
      </c>
      <c r="X6" s="24" t="s">
        <v>9</v>
      </c>
      <c r="Y6" s="24" t="s">
        <v>9</v>
      </c>
      <c r="Z6" s="24" t="s">
        <v>9</v>
      </c>
      <c r="AA6" s="24" t="s">
        <v>9</v>
      </c>
      <c r="AB6" s="24" t="s">
        <v>9</v>
      </c>
      <c r="AC6" s="24" t="s">
        <v>9</v>
      </c>
      <c r="AD6" s="24" t="s">
        <v>9</v>
      </c>
      <c r="AE6" s="24" t="s">
        <v>9</v>
      </c>
      <c r="AF6" s="24" t="s">
        <v>9</v>
      </c>
      <c r="AG6" s="24" t="s">
        <v>9</v>
      </c>
      <c r="AH6" s="24" t="s">
        <v>9</v>
      </c>
      <c r="AI6" s="24" t="s">
        <v>9</v>
      </c>
      <c r="AJ6" s="24" t="s">
        <v>9</v>
      </c>
      <c r="AK6" s="24" t="s">
        <v>9</v>
      </c>
      <c r="AL6" s="24" t="s">
        <v>9</v>
      </c>
      <c r="AM6" s="24" t="s">
        <v>9</v>
      </c>
      <c r="AN6" s="24" t="s">
        <v>9</v>
      </c>
      <c r="AO6" s="24" t="s">
        <v>9</v>
      </c>
      <c r="AP6" s="24" t="s">
        <v>9</v>
      </c>
      <c r="AQ6" s="24" t="s">
        <v>9</v>
      </c>
      <c r="AR6" s="24" t="s">
        <v>9</v>
      </c>
      <c r="AS6" s="24" t="s">
        <v>9</v>
      </c>
      <c r="AT6" s="24" t="s">
        <v>9</v>
      </c>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row>
    <row r="7" spans="1:152" ht="40.950000000000003" customHeight="1" x14ac:dyDescent="0.65">
      <c r="A7" s="24" t="s">
        <v>9</v>
      </c>
      <c r="B7" s="24" t="s">
        <v>9</v>
      </c>
      <c r="C7" s="24" t="s">
        <v>9</v>
      </c>
      <c r="D7" s="24" t="s">
        <v>9</v>
      </c>
      <c r="E7" s="24" t="s">
        <v>9</v>
      </c>
      <c r="F7" s="24" t="s">
        <v>9</v>
      </c>
      <c r="G7" s="24" t="s">
        <v>9</v>
      </c>
      <c r="H7" s="24" t="s">
        <v>9</v>
      </c>
      <c r="I7" s="24" t="s">
        <v>9</v>
      </c>
      <c r="J7" s="24" t="s">
        <v>9</v>
      </c>
      <c r="K7" s="24" t="s">
        <v>9</v>
      </c>
      <c r="L7" s="24" t="s">
        <v>9</v>
      </c>
      <c r="M7" s="24" t="s">
        <v>9</v>
      </c>
      <c r="N7" s="24" t="s">
        <v>9</v>
      </c>
      <c r="O7" s="24" t="s">
        <v>9</v>
      </c>
      <c r="P7" s="24" t="s">
        <v>9</v>
      </c>
      <c r="Q7" s="24" t="s">
        <v>9</v>
      </c>
      <c r="R7" s="24" t="s">
        <v>9</v>
      </c>
      <c r="S7" s="24" t="s">
        <v>9</v>
      </c>
      <c r="T7" s="24" t="s">
        <v>9</v>
      </c>
      <c r="U7" s="24" t="s">
        <v>9</v>
      </c>
      <c r="V7" s="24" t="s">
        <v>9</v>
      </c>
      <c r="W7" s="24" t="s">
        <v>9</v>
      </c>
      <c r="X7" s="24" t="s">
        <v>9</v>
      </c>
      <c r="Y7" s="24" t="s">
        <v>9</v>
      </c>
      <c r="Z7" s="24" t="s">
        <v>9</v>
      </c>
      <c r="AA7" s="24" t="s">
        <v>9</v>
      </c>
      <c r="AB7" s="24" t="s">
        <v>9</v>
      </c>
      <c r="AC7" s="24" t="s">
        <v>9</v>
      </c>
      <c r="AD7" s="24" t="s">
        <v>9</v>
      </c>
      <c r="AE7" s="24" t="s">
        <v>9</v>
      </c>
      <c r="AF7" s="24" t="s">
        <v>9</v>
      </c>
      <c r="AG7" s="24" t="s">
        <v>9</v>
      </c>
      <c r="AH7" s="24" t="s">
        <v>9</v>
      </c>
      <c r="AI7" s="24" t="s">
        <v>9</v>
      </c>
      <c r="AJ7" s="24" t="s">
        <v>9</v>
      </c>
      <c r="AK7" s="24" t="s">
        <v>9</v>
      </c>
      <c r="AL7" s="24" t="s">
        <v>9</v>
      </c>
      <c r="AM7" s="24" t="s">
        <v>9</v>
      </c>
      <c r="AN7" s="24" t="s">
        <v>9</v>
      </c>
      <c r="AO7" s="24" t="s">
        <v>9</v>
      </c>
      <c r="AP7" s="24" t="s">
        <v>9</v>
      </c>
      <c r="AQ7" s="24" t="s">
        <v>9</v>
      </c>
      <c r="AR7" s="24" t="s">
        <v>9</v>
      </c>
      <c r="AS7" s="24" t="s">
        <v>9</v>
      </c>
      <c r="AT7" s="24" t="s">
        <v>9</v>
      </c>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row>
    <row r="8" spans="1:152" ht="40.950000000000003" customHeight="1" x14ac:dyDescent="0.65">
      <c r="A8" s="24" t="s">
        <v>9</v>
      </c>
      <c r="B8" s="24" t="s">
        <v>9</v>
      </c>
      <c r="C8" s="24" t="s">
        <v>9</v>
      </c>
      <c r="D8" s="24" t="s">
        <v>9</v>
      </c>
      <c r="E8" s="24" t="s">
        <v>9</v>
      </c>
      <c r="F8" s="24" t="s">
        <v>9</v>
      </c>
      <c r="G8" s="24" t="s">
        <v>9</v>
      </c>
      <c r="H8" s="24" t="s">
        <v>9</v>
      </c>
      <c r="I8" s="24" t="s">
        <v>9</v>
      </c>
      <c r="J8" s="24" t="s">
        <v>9</v>
      </c>
      <c r="K8" s="24" t="s">
        <v>9</v>
      </c>
      <c r="L8" s="24" t="s">
        <v>9</v>
      </c>
      <c r="M8" s="24" t="s">
        <v>9</v>
      </c>
      <c r="N8" s="24" t="s">
        <v>9</v>
      </c>
      <c r="O8" s="24" t="s">
        <v>9</v>
      </c>
      <c r="P8" s="24" t="s">
        <v>9</v>
      </c>
      <c r="Q8" s="24" t="s">
        <v>9</v>
      </c>
      <c r="R8" s="24" t="s">
        <v>9</v>
      </c>
      <c r="S8" s="24" t="s">
        <v>9</v>
      </c>
      <c r="T8" s="24" t="s">
        <v>9</v>
      </c>
      <c r="U8" s="24" t="s">
        <v>9</v>
      </c>
      <c r="V8" s="24" t="s">
        <v>9</v>
      </c>
      <c r="W8" s="24" t="s">
        <v>9</v>
      </c>
      <c r="X8" s="24" t="s">
        <v>9</v>
      </c>
      <c r="Y8" s="24" t="s">
        <v>9</v>
      </c>
      <c r="Z8" s="24" t="s">
        <v>9</v>
      </c>
      <c r="AA8" s="24" t="s">
        <v>9</v>
      </c>
      <c r="AB8" s="24" t="s">
        <v>9</v>
      </c>
      <c r="AC8" s="24" t="s">
        <v>9</v>
      </c>
      <c r="AD8" s="24" t="s">
        <v>9</v>
      </c>
      <c r="AE8" s="24" t="s">
        <v>9</v>
      </c>
      <c r="AF8" s="24" t="s">
        <v>9</v>
      </c>
      <c r="AG8" s="24" t="s">
        <v>9</v>
      </c>
      <c r="AH8" s="24" t="s">
        <v>9</v>
      </c>
      <c r="AI8" s="24" t="s">
        <v>9</v>
      </c>
      <c r="AJ8" s="24" t="s">
        <v>9</v>
      </c>
      <c r="AK8" s="24" t="s">
        <v>9</v>
      </c>
      <c r="AL8" s="24" t="s">
        <v>9</v>
      </c>
      <c r="AM8" s="24" t="s">
        <v>9</v>
      </c>
      <c r="AN8" s="24" t="s">
        <v>9</v>
      </c>
      <c r="AO8" s="24" t="s">
        <v>9</v>
      </c>
      <c r="AP8" s="24" t="s">
        <v>9</v>
      </c>
      <c r="AQ8" s="24" t="s">
        <v>9</v>
      </c>
      <c r="AR8" s="24" t="s">
        <v>9</v>
      </c>
      <c r="AS8" s="24" t="s">
        <v>9</v>
      </c>
      <c r="AT8" s="24" t="s">
        <v>9</v>
      </c>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row>
    <row r="9" spans="1:152" ht="40.950000000000003" customHeight="1" x14ac:dyDescent="0.65">
      <c r="A9" s="24" t="s">
        <v>9</v>
      </c>
      <c r="B9" s="24" t="s">
        <v>9</v>
      </c>
      <c r="C9" s="24" t="s">
        <v>9</v>
      </c>
      <c r="D9" s="24" t="s">
        <v>9</v>
      </c>
      <c r="E9" s="24" t="s">
        <v>9</v>
      </c>
      <c r="F9" s="24" t="s">
        <v>9</v>
      </c>
      <c r="G9" s="24" t="s">
        <v>9</v>
      </c>
      <c r="H9" s="24" t="s">
        <v>9</v>
      </c>
      <c r="I9" s="24" t="s">
        <v>9</v>
      </c>
      <c r="J9" s="24" t="s">
        <v>9</v>
      </c>
      <c r="K9" s="24" t="s">
        <v>9</v>
      </c>
      <c r="L9" s="24" t="s">
        <v>9</v>
      </c>
      <c r="M9" s="24" t="s">
        <v>9</v>
      </c>
      <c r="N9" s="24" t="s">
        <v>9</v>
      </c>
      <c r="O9" s="24" t="s">
        <v>9</v>
      </c>
      <c r="P9" s="24" t="s">
        <v>9</v>
      </c>
      <c r="Q9" s="24" t="s">
        <v>9</v>
      </c>
      <c r="R9" s="24" t="s">
        <v>9</v>
      </c>
      <c r="S9" s="24" t="s">
        <v>9</v>
      </c>
      <c r="T9" s="24" t="s">
        <v>9</v>
      </c>
      <c r="U9" s="24" t="s">
        <v>9</v>
      </c>
      <c r="V9" s="24" t="s">
        <v>9</v>
      </c>
      <c r="W9" s="24" t="s">
        <v>9</v>
      </c>
      <c r="X9" s="24" t="s">
        <v>9</v>
      </c>
      <c r="Y9" s="24" t="s">
        <v>9</v>
      </c>
      <c r="Z9" s="24" t="s">
        <v>9</v>
      </c>
      <c r="AA9" s="24" t="s">
        <v>9</v>
      </c>
      <c r="AB9" s="24" t="s">
        <v>9</v>
      </c>
      <c r="AC9" s="24" t="s">
        <v>9</v>
      </c>
      <c r="AD9" s="24" t="s">
        <v>9</v>
      </c>
      <c r="AE9" s="24" t="s">
        <v>9</v>
      </c>
      <c r="AF9" s="24" t="s">
        <v>9</v>
      </c>
      <c r="AG9" s="24" t="s">
        <v>9</v>
      </c>
      <c r="AH9" s="24" t="s">
        <v>9</v>
      </c>
      <c r="AI9" s="24" t="s">
        <v>9</v>
      </c>
      <c r="AJ9" s="24" t="s">
        <v>9</v>
      </c>
      <c r="AK9" s="24" t="s">
        <v>9</v>
      </c>
      <c r="AL9" s="24" t="s">
        <v>9</v>
      </c>
      <c r="AM9" s="24" t="s">
        <v>9</v>
      </c>
      <c r="AN9" s="24" t="s">
        <v>9</v>
      </c>
      <c r="AO9" s="24" t="s">
        <v>9</v>
      </c>
      <c r="AP9" s="24" t="s">
        <v>9</v>
      </c>
      <c r="AQ9" s="24" t="s">
        <v>9</v>
      </c>
      <c r="AR9" s="24" t="s">
        <v>9</v>
      </c>
      <c r="AS9" s="24" t="s">
        <v>9</v>
      </c>
      <c r="AT9" s="24" t="s">
        <v>9</v>
      </c>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row>
    <row r="10" spans="1:152" ht="40.950000000000003" customHeight="1" x14ac:dyDescent="0.65">
      <c r="A10" s="24" t="s">
        <v>9</v>
      </c>
      <c r="B10" s="24" t="s">
        <v>9</v>
      </c>
      <c r="C10" s="24" t="s">
        <v>9</v>
      </c>
      <c r="D10" s="24" t="s">
        <v>9</v>
      </c>
      <c r="E10" s="24" t="s">
        <v>9</v>
      </c>
      <c r="F10" s="24" t="s">
        <v>9</v>
      </c>
      <c r="G10" s="24" t="s">
        <v>9</v>
      </c>
      <c r="H10" s="24" t="s">
        <v>9</v>
      </c>
      <c r="I10" s="24" t="s">
        <v>9</v>
      </c>
      <c r="J10" s="24" t="s">
        <v>9</v>
      </c>
      <c r="K10" s="24" t="s">
        <v>9</v>
      </c>
      <c r="L10" s="24" t="s">
        <v>9</v>
      </c>
      <c r="M10" s="24" t="s">
        <v>9</v>
      </c>
      <c r="N10" s="24" t="s">
        <v>9</v>
      </c>
      <c r="O10" s="24" t="s">
        <v>9</v>
      </c>
      <c r="P10" s="24" t="s">
        <v>9</v>
      </c>
      <c r="Q10" s="24" t="s">
        <v>9</v>
      </c>
      <c r="R10" s="24" t="s">
        <v>9</v>
      </c>
      <c r="S10" s="24" t="s">
        <v>9</v>
      </c>
      <c r="T10" s="24" t="s">
        <v>9</v>
      </c>
      <c r="U10" s="24" t="s">
        <v>9</v>
      </c>
      <c r="V10" s="24" t="s">
        <v>9</v>
      </c>
      <c r="W10" s="24" t="s">
        <v>9</v>
      </c>
      <c r="X10" s="24" t="s">
        <v>9</v>
      </c>
      <c r="Y10" s="24" t="s">
        <v>9</v>
      </c>
      <c r="Z10" s="24" t="s">
        <v>9</v>
      </c>
      <c r="AA10" s="24" t="s">
        <v>9</v>
      </c>
      <c r="AB10" s="24" t="s">
        <v>9</v>
      </c>
      <c r="AC10" s="24" t="s">
        <v>9</v>
      </c>
      <c r="AD10" s="24" t="s">
        <v>9</v>
      </c>
      <c r="AE10" s="24" t="s">
        <v>9</v>
      </c>
      <c r="AF10" s="24" t="s">
        <v>9</v>
      </c>
      <c r="AG10" s="24" t="s">
        <v>9</v>
      </c>
      <c r="AH10" s="24" t="s">
        <v>9</v>
      </c>
      <c r="AI10" s="24" t="s">
        <v>9</v>
      </c>
      <c r="AJ10" s="24" t="s">
        <v>9</v>
      </c>
      <c r="AK10" s="24" t="s">
        <v>9</v>
      </c>
      <c r="AL10" s="24" t="s">
        <v>9</v>
      </c>
      <c r="AM10" s="24" t="s">
        <v>9</v>
      </c>
      <c r="AN10" s="24" t="s">
        <v>9</v>
      </c>
      <c r="AO10" s="24" t="s">
        <v>9</v>
      </c>
      <c r="AP10" s="24" t="s">
        <v>9</v>
      </c>
      <c r="AQ10" s="24" t="s">
        <v>9</v>
      </c>
      <c r="AR10" s="24" t="s">
        <v>9</v>
      </c>
      <c r="AS10" s="24" t="s">
        <v>9</v>
      </c>
      <c r="AT10" s="24" t="s">
        <v>9</v>
      </c>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row>
    <row r="11" spans="1:152" ht="40.950000000000003" customHeight="1" x14ac:dyDescent="0.65">
      <c r="A11" s="24" t="s">
        <v>9</v>
      </c>
      <c r="B11" s="24" t="s">
        <v>9</v>
      </c>
      <c r="C11" s="24" t="s">
        <v>9</v>
      </c>
      <c r="D11" s="24" t="s">
        <v>9</v>
      </c>
      <c r="E11" s="24" t="s">
        <v>9</v>
      </c>
      <c r="F11" s="24" t="s">
        <v>9</v>
      </c>
      <c r="G11" s="24" t="s">
        <v>9</v>
      </c>
      <c r="H11" s="24" t="s">
        <v>9</v>
      </c>
      <c r="I11" s="24" t="s">
        <v>9</v>
      </c>
      <c r="J11" s="24" t="s">
        <v>9</v>
      </c>
      <c r="K11" s="24" t="s">
        <v>9</v>
      </c>
      <c r="L11" s="24" t="s">
        <v>9</v>
      </c>
      <c r="M11" s="24" t="s">
        <v>9</v>
      </c>
      <c r="N11" s="24" t="s">
        <v>9</v>
      </c>
      <c r="O11" s="24" t="s">
        <v>9</v>
      </c>
      <c r="P11" s="24" t="s">
        <v>9</v>
      </c>
      <c r="Q11" s="24" t="s">
        <v>9</v>
      </c>
      <c r="R11" s="24" t="s">
        <v>9</v>
      </c>
      <c r="S11" s="24" t="s">
        <v>9</v>
      </c>
      <c r="T11" s="24" t="s">
        <v>9</v>
      </c>
      <c r="U11" s="24" t="s">
        <v>9</v>
      </c>
      <c r="V11" s="24" t="s">
        <v>9</v>
      </c>
      <c r="W11" s="24" t="s">
        <v>9</v>
      </c>
      <c r="X11" s="24" t="s">
        <v>9</v>
      </c>
      <c r="Y11" s="24" t="s">
        <v>9</v>
      </c>
      <c r="Z11" s="24" t="s">
        <v>9</v>
      </c>
      <c r="AA11" s="24" t="s">
        <v>9</v>
      </c>
      <c r="AB11" s="24" t="s">
        <v>9</v>
      </c>
      <c r="AC11" s="24" t="s">
        <v>9</v>
      </c>
      <c r="AD11" s="24" t="s">
        <v>9</v>
      </c>
      <c r="AE11" s="24" t="s">
        <v>9</v>
      </c>
      <c r="AF11" s="24" t="s">
        <v>9</v>
      </c>
      <c r="AG11" s="24" t="s">
        <v>9</v>
      </c>
      <c r="AH11" s="24" t="s">
        <v>9</v>
      </c>
      <c r="AI11" s="24" t="s">
        <v>9</v>
      </c>
      <c r="AJ11" s="24" t="s">
        <v>9</v>
      </c>
      <c r="AK11" s="24" t="s">
        <v>9</v>
      </c>
      <c r="AL11" s="24" t="s">
        <v>9</v>
      </c>
      <c r="AM11" s="24" t="s">
        <v>9</v>
      </c>
      <c r="AN11" s="24" t="s">
        <v>9</v>
      </c>
      <c r="AO11" s="24" t="s">
        <v>9</v>
      </c>
      <c r="AP11" s="24" t="s">
        <v>9</v>
      </c>
      <c r="AQ11" s="24" t="s">
        <v>9</v>
      </c>
      <c r="AR11" s="24" t="s">
        <v>9</v>
      </c>
      <c r="AS11" s="24" t="s">
        <v>9</v>
      </c>
      <c r="AT11" s="24" t="s">
        <v>9</v>
      </c>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row>
    <row r="12" spans="1:152" ht="40.950000000000003" customHeight="1" x14ac:dyDescent="0.65">
      <c r="A12" s="24" t="s">
        <v>9</v>
      </c>
      <c r="B12" s="24" t="s">
        <v>9</v>
      </c>
      <c r="C12" s="24" t="s">
        <v>9</v>
      </c>
      <c r="D12" s="24" t="s">
        <v>9</v>
      </c>
      <c r="E12" s="24" t="s">
        <v>9</v>
      </c>
      <c r="F12" s="24" t="s">
        <v>9</v>
      </c>
      <c r="G12" s="24" t="s">
        <v>9</v>
      </c>
      <c r="H12" s="24" t="s">
        <v>9</v>
      </c>
      <c r="I12" s="24" t="s">
        <v>9</v>
      </c>
      <c r="J12" s="24" t="s">
        <v>9</v>
      </c>
      <c r="K12" s="24" t="s">
        <v>9</v>
      </c>
      <c r="L12" s="24" t="s">
        <v>9</v>
      </c>
      <c r="M12" s="24" t="s">
        <v>9</v>
      </c>
      <c r="N12" s="24" t="s">
        <v>9</v>
      </c>
      <c r="O12" s="24" t="s">
        <v>9</v>
      </c>
      <c r="P12" s="24" t="s">
        <v>9</v>
      </c>
      <c r="Q12" s="24" t="s">
        <v>9</v>
      </c>
      <c r="R12" s="24" t="s">
        <v>9</v>
      </c>
      <c r="S12" s="24" t="s">
        <v>9</v>
      </c>
      <c r="T12" s="24" t="s">
        <v>9</v>
      </c>
      <c r="U12" s="24" t="s">
        <v>9</v>
      </c>
      <c r="V12" s="24" t="s">
        <v>9</v>
      </c>
      <c r="W12" s="24" t="s">
        <v>9</v>
      </c>
      <c r="X12" s="24" t="s">
        <v>9</v>
      </c>
      <c r="Y12" s="24" t="s">
        <v>9</v>
      </c>
      <c r="Z12" s="24" t="s">
        <v>9</v>
      </c>
      <c r="AA12" s="24" t="s">
        <v>9</v>
      </c>
      <c r="AB12" s="24" t="s">
        <v>9</v>
      </c>
      <c r="AC12" s="24" t="s">
        <v>9</v>
      </c>
      <c r="AD12" s="24" t="s">
        <v>9</v>
      </c>
      <c r="AE12" s="24" t="s">
        <v>9</v>
      </c>
      <c r="AF12" s="24" t="s">
        <v>9</v>
      </c>
      <c r="AG12" s="24" t="s">
        <v>9</v>
      </c>
      <c r="AH12" s="24" t="s">
        <v>9</v>
      </c>
      <c r="AI12" s="24" t="s">
        <v>9</v>
      </c>
      <c r="AJ12" s="24" t="s">
        <v>9</v>
      </c>
      <c r="AK12" s="24" t="s">
        <v>9</v>
      </c>
      <c r="AL12" s="24" t="s">
        <v>9</v>
      </c>
      <c r="AM12" s="24" t="s">
        <v>9</v>
      </c>
      <c r="AN12" s="24" t="s">
        <v>9</v>
      </c>
      <c r="AO12" s="24" t="s">
        <v>9</v>
      </c>
      <c r="AP12" s="24" t="s">
        <v>9</v>
      </c>
      <c r="AQ12" s="24" t="s">
        <v>9</v>
      </c>
      <c r="AR12" s="24" t="s">
        <v>9</v>
      </c>
      <c r="AS12" s="24" t="s">
        <v>9</v>
      </c>
      <c r="AT12" s="24" t="s">
        <v>9</v>
      </c>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row>
    <row r="13" spans="1:152" ht="40.950000000000003" customHeight="1" x14ac:dyDescent="0.65">
      <c r="A13" s="24" t="s">
        <v>9</v>
      </c>
      <c r="B13" s="24" t="s">
        <v>9</v>
      </c>
      <c r="C13" s="24" t="s">
        <v>9</v>
      </c>
      <c r="D13" s="24" t="s">
        <v>9</v>
      </c>
      <c r="E13" s="24" t="s">
        <v>9</v>
      </c>
      <c r="F13" s="24" t="s">
        <v>9</v>
      </c>
      <c r="G13" s="24" t="s">
        <v>9</v>
      </c>
      <c r="H13" s="24" t="s">
        <v>9</v>
      </c>
      <c r="I13" s="24" t="s">
        <v>9</v>
      </c>
      <c r="J13" s="24" t="s">
        <v>9</v>
      </c>
      <c r="K13" s="24" t="s">
        <v>9</v>
      </c>
      <c r="L13" s="24" t="s">
        <v>9</v>
      </c>
      <c r="M13" s="24" t="s">
        <v>9</v>
      </c>
      <c r="N13" s="24" t="s">
        <v>9</v>
      </c>
      <c r="O13" s="24" t="s">
        <v>9</v>
      </c>
      <c r="P13" s="24" t="s">
        <v>9</v>
      </c>
      <c r="Q13" s="24" t="s">
        <v>9</v>
      </c>
      <c r="R13" s="24" t="s">
        <v>9</v>
      </c>
      <c r="S13" s="24" t="s">
        <v>9</v>
      </c>
      <c r="T13" s="24" t="s">
        <v>9</v>
      </c>
      <c r="U13" s="24" t="s">
        <v>9</v>
      </c>
      <c r="V13" s="24" t="s">
        <v>9</v>
      </c>
      <c r="W13" s="24" t="s">
        <v>9</v>
      </c>
      <c r="X13" s="24" t="s">
        <v>9</v>
      </c>
      <c r="Y13" s="24" t="s">
        <v>9</v>
      </c>
      <c r="Z13" s="24" t="s">
        <v>9</v>
      </c>
      <c r="AA13" s="24" t="s">
        <v>9</v>
      </c>
      <c r="AB13" s="24" t="s">
        <v>9</v>
      </c>
      <c r="AC13" s="24" t="s">
        <v>9</v>
      </c>
      <c r="AD13" s="24" t="s">
        <v>9</v>
      </c>
      <c r="AE13" s="24" t="s">
        <v>9</v>
      </c>
      <c r="AF13" s="24" t="s">
        <v>9</v>
      </c>
      <c r="AG13" s="24" t="s">
        <v>9</v>
      </c>
      <c r="AH13" s="24" t="s">
        <v>9</v>
      </c>
      <c r="AI13" s="24" t="s">
        <v>9</v>
      </c>
      <c r="AJ13" s="24" t="s">
        <v>9</v>
      </c>
      <c r="AK13" s="24" t="s">
        <v>9</v>
      </c>
      <c r="AL13" s="24" t="s">
        <v>9</v>
      </c>
      <c r="AM13" s="24" t="s">
        <v>9</v>
      </c>
      <c r="AN13" s="24" t="s">
        <v>9</v>
      </c>
      <c r="AO13" s="24" t="s">
        <v>9</v>
      </c>
      <c r="AP13" s="24" t="s">
        <v>9</v>
      </c>
      <c r="AQ13" s="24" t="s">
        <v>9</v>
      </c>
      <c r="AR13" s="24" t="s">
        <v>9</v>
      </c>
      <c r="AS13" s="24" t="s">
        <v>9</v>
      </c>
      <c r="AT13" s="24" t="s">
        <v>9</v>
      </c>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row>
    <row r="14" spans="1:152" ht="40.950000000000003" customHeight="1" x14ac:dyDescent="0.65">
      <c r="A14" s="24" t="s">
        <v>9</v>
      </c>
      <c r="B14" s="24" t="s">
        <v>9</v>
      </c>
      <c r="C14" s="24" t="s">
        <v>9</v>
      </c>
      <c r="D14" s="24" t="s">
        <v>9</v>
      </c>
      <c r="E14" s="24" t="s">
        <v>9</v>
      </c>
      <c r="F14" s="24" t="s">
        <v>9</v>
      </c>
      <c r="G14" s="24" t="s">
        <v>9</v>
      </c>
      <c r="H14" s="24" t="s">
        <v>9</v>
      </c>
      <c r="I14" s="24" t="s">
        <v>9</v>
      </c>
      <c r="J14" s="24" t="s">
        <v>9</v>
      </c>
      <c r="K14" s="24" t="s">
        <v>9</v>
      </c>
      <c r="L14" s="24" t="s">
        <v>9</v>
      </c>
      <c r="M14" s="24" t="s">
        <v>9</v>
      </c>
      <c r="N14" s="24" t="s">
        <v>9</v>
      </c>
      <c r="O14" s="24" t="s">
        <v>9</v>
      </c>
      <c r="P14" s="24" t="s">
        <v>9</v>
      </c>
      <c r="Q14" s="24" t="s">
        <v>9</v>
      </c>
      <c r="R14" s="24" t="s">
        <v>9</v>
      </c>
      <c r="S14" s="24" t="s">
        <v>9</v>
      </c>
      <c r="T14" s="24" t="s">
        <v>9</v>
      </c>
      <c r="U14" s="24" t="s">
        <v>9</v>
      </c>
      <c r="V14" s="24" t="s">
        <v>9</v>
      </c>
      <c r="W14" s="24" t="s">
        <v>9</v>
      </c>
      <c r="X14" s="24" t="s">
        <v>9</v>
      </c>
      <c r="Y14" s="24" t="s">
        <v>9</v>
      </c>
      <c r="Z14" s="24" t="s">
        <v>9</v>
      </c>
      <c r="AA14" s="24" t="s">
        <v>9</v>
      </c>
      <c r="AB14" s="24" t="s">
        <v>9</v>
      </c>
      <c r="AC14" s="24" t="s">
        <v>9</v>
      </c>
      <c r="AD14" s="24" t="s">
        <v>9</v>
      </c>
      <c r="AE14" s="24" t="s">
        <v>9</v>
      </c>
      <c r="AF14" s="24" t="s">
        <v>9</v>
      </c>
      <c r="AG14" s="24" t="s">
        <v>9</v>
      </c>
      <c r="AH14" s="24" t="s">
        <v>9</v>
      </c>
      <c r="AI14" s="24" t="s">
        <v>9</v>
      </c>
      <c r="AJ14" s="24" t="s">
        <v>9</v>
      </c>
      <c r="AK14" s="24" t="s">
        <v>9</v>
      </c>
      <c r="AL14" s="24" t="s">
        <v>9</v>
      </c>
      <c r="AM14" s="24" t="s">
        <v>9</v>
      </c>
      <c r="AN14" s="24" t="s">
        <v>9</v>
      </c>
      <c r="AO14" s="24" t="s">
        <v>9</v>
      </c>
      <c r="AP14" s="24" t="s">
        <v>9</v>
      </c>
      <c r="AQ14" s="24" t="s">
        <v>9</v>
      </c>
      <c r="AR14" s="24" t="s">
        <v>9</v>
      </c>
      <c r="AS14" s="24" t="s">
        <v>9</v>
      </c>
      <c r="AT14" s="24" t="s">
        <v>9</v>
      </c>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row>
    <row r="15" spans="1:152" ht="40.950000000000003" customHeight="1" x14ac:dyDescent="0.65">
      <c r="A15" s="24" t="s">
        <v>9</v>
      </c>
      <c r="B15" s="24" t="s">
        <v>9</v>
      </c>
      <c r="C15" s="24" t="s">
        <v>9</v>
      </c>
      <c r="D15" s="24" t="s">
        <v>9</v>
      </c>
      <c r="E15" s="24" t="s">
        <v>9</v>
      </c>
      <c r="F15" s="24" t="s">
        <v>9</v>
      </c>
      <c r="G15" s="24" t="s">
        <v>9</v>
      </c>
      <c r="H15" s="24" t="s">
        <v>9</v>
      </c>
      <c r="I15" s="24" t="s">
        <v>9</v>
      </c>
      <c r="J15" s="24" t="s">
        <v>9</v>
      </c>
      <c r="K15" s="24" t="s">
        <v>9</v>
      </c>
      <c r="L15" s="24" t="s">
        <v>9</v>
      </c>
      <c r="M15" s="24" t="s">
        <v>9</v>
      </c>
      <c r="N15" s="24" t="s">
        <v>9</v>
      </c>
      <c r="O15" s="24" t="s">
        <v>9</v>
      </c>
      <c r="P15" s="24" t="s">
        <v>9</v>
      </c>
      <c r="Q15" s="24" t="s">
        <v>9</v>
      </c>
      <c r="R15" s="24" t="s">
        <v>9</v>
      </c>
      <c r="S15" s="24" t="s">
        <v>9</v>
      </c>
      <c r="T15" s="24" t="s">
        <v>9</v>
      </c>
      <c r="U15" s="24" t="s">
        <v>9</v>
      </c>
      <c r="V15" s="24" t="s">
        <v>9</v>
      </c>
      <c r="W15" s="24" t="s">
        <v>9</v>
      </c>
      <c r="X15" s="24" t="s">
        <v>9</v>
      </c>
      <c r="Y15" s="24" t="s">
        <v>9</v>
      </c>
      <c r="Z15" s="24" t="s">
        <v>9</v>
      </c>
      <c r="AA15" s="24" t="s">
        <v>9</v>
      </c>
      <c r="AB15" s="24" t="s">
        <v>9</v>
      </c>
      <c r="AC15" s="24" t="s">
        <v>9</v>
      </c>
      <c r="AD15" s="24" t="s">
        <v>9</v>
      </c>
      <c r="AE15" s="24" t="s">
        <v>9</v>
      </c>
      <c r="AF15" s="24" t="s">
        <v>9</v>
      </c>
      <c r="AG15" s="24" t="s">
        <v>9</v>
      </c>
      <c r="AH15" s="24" t="s">
        <v>9</v>
      </c>
      <c r="AI15" s="24" t="s">
        <v>9</v>
      </c>
      <c r="AJ15" s="24" t="s">
        <v>9</v>
      </c>
      <c r="AK15" s="24" t="s">
        <v>9</v>
      </c>
      <c r="AL15" s="24" t="s">
        <v>9</v>
      </c>
      <c r="AM15" s="24" t="s">
        <v>9</v>
      </c>
      <c r="AN15" s="24" t="s">
        <v>9</v>
      </c>
      <c r="AO15" s="24" t="s">
        <v>9</v>
      </c>
      <c r="AP15" s="24" t="s">
        <v>9</v>
      </c>
      <c r="AQ15" s="24" t="s">
        <v>9</v>
      </c>
      <c r="AR15" s="24" t="s">
        <v>9</v>
      </c>
      <c r="AS15" s="24" t="s">
        <v>9</v>
      </c>
      <c r="AT15" s="24" t="s">
        <v>9</v>
      </c>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row>
    <row r="16" spans="1:152" ht="40.950000000000003" customHeight="1" x14ac:dyDescent="0.65">
      <c r="A16" s="24" t="s">
        <v>9</v>
      </c>
      <c r="B16" s="24" t="s">
        <v>9</v>
      </c>
      <c r="C16" s="24" t="s">
        <v>9</v>
      </c>
      <c r="D16" s="24" t="s">
        <v>9</v>
      </c>
      <c r="E16" s="24" t="s">
        <v>9</v>
      </c>
      <c r="F16" s="24" t="s">
        <v>9</v>
      </c>
      <c r="G16" s="24" t="s">
        <v>9</v>
      </c>
      <c r="H16" s="24" t="s">
        <v>9</v>
      </c>
      <c r="I16" s="24" t="s">
        <v>9</v>
      </c>
      <c r="J16" s="24" t="s">
        <v>9</v>
      </c>
      <c r="K16" s="24" t="s">
        <v>9</v>
      </c>
      <c r="L16" s="24" t="s">
        <v>9</v>
      </c>
      <c r="M16" s="24" t="s">
        <v>9</v>
      </c>
      <c r="N16" s="24" t="s">
        <v>9</v>
      </c>
      <c r="O16" s="24" t="s">
        <v>9</v>
      </c>
      <c r="P16" s="24" t="s">
        <v>9</v>
      </c>
      <c r="Q16" s="24" t="s">
        <v>9</v>
      </c>
      <c r="R16" s="24" t="s">
        <v>9</v>
      </c>
      <c r="S16" s="24" t="s">
        <v>9</v>
      </c>
      <c r="T16" s="24" t="s">
        <v>9</v>
      </c>
      <c r="U16" s="24" t="s">
        <v>9</v>
      </c>
      <c r="V16" s="24" t="s">
        <v>9</v>
      </c>
      <c r="W16" s="24" t="s">
        <v>9</v>
      </c>
      <c r="X16" s="24" t="s">
        <v>9</v>
      </c>
      <c r="Y16" s="24" t="s">
        <v>9</v>
      </c>
      <c r="Z16" s="24" t="s">
        <v>9</v>
      </c>
      <c r="AA16" s="24" t="s">
        <v>9</v>
      </c>
      <c r="AB16" s="24" t="s">
        <v>9</v>
      </c>
      <c r="AC16" s="24" t="s">
        <v>9</v>
      </c>
      <c r="AD16" s="24" t="s">
        <v>9</v>
      </c>
      <c r="AE16" s="24" t="s">
        <v>9</v>
      </c>
      <c r="AF16" s="24" t="s">
        <v>9</v>
      </c>
      <c r="AG16" s="24" t="s">
        <v>9</v>
      </c>
      <c r="AH16" s="24" t="s">
        <v>9</v>
      </c>
      <c r="AI16" s="24" t="s">
        <v>9</v>
      </c>
      <c r="AJ16" s="24" t="s">
        <v>9</v>
      </c>
      <c r="AK16" s="24" t="s">
        <v>9</v>
      </c>
      <c r="AL16" s="24" t="s">
        <v>9</v>
      </c>
      <c r="AM16" s="24" t="s">
        <v>9</v>
      </c>
      <c r="AN16" s="24" t="s">
        <v>9</v>
      </c>
      <c r="AO16" s="24" t="s">
        <v>9</v>
      </c>
      <c r="AP16" s="24" t="s">
        <v>9</v>
      </c>
      <c r="AQ16" s="24" t="s">
        <v>9</v>
      </c>
      <c r="AR16" s="24" t="s">
        <v>9</v>
      </c>
      <c r="AS16" s="24" t="s">
        <v>9</v>
      </c>
      <c r="AT16" s="24" t="s">
        <v>9</v>
      </c>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row>
    <row r="17" spans="1:152" ht="40.950000000000003" customHeight="1" x14ac:dyDescent="0.65">
      <c r="A17" s="24" t="s">
        <v>9</v>
      </c>
      <c r="B17" s="24" t="s">
        <v>9</v>
      </c>
      <c r="C17" s="24" t="s">
        <v>9</v>
      </c>
      <c r="D17" s="24" t="s">
        <v>9</v>
      </c>
      <c r="E17" s="24" t="s">
        <v>9</v>
      </c>
      <c r="F17" s="24" t="s">
        <v>9</v>
      </c>
      <c r="G17" s="24" t="s">
        <v>9</v>
      </c>
      <c r="H17" s="24" t="s">
        <v>9</v>
      </c>
      <c r="I17" s="24" t="s">
        <v>9</v>
      </c>
      <c r="J17" s="24" t="s">
        <v>9</v>
      </c>
      <c r="K17" s="24" t="s">
        <v>9</v>
      </c>
      <c r="L17" s="24" t="s">
        <v>9</v>
      </c>
      <c r="M17" s="24" t="s">
        <v>9</v>
      </c>
      <c r="N17" s="24" t="s">
        <v>9</v>
      </c>
      <c r="O17" s="24" t="s">
        <v>9</v>
      </c>
      <c r="P17" s="24" t="s">
        <v>9</v>
      </c>
      <c r="Q17" s="24" t="s">
        <v>9</v>
      </c>
      <c r="R17" s="24" t="s">
        <v>9</v>
      </c>
      <c r="S17" s="24" t="s">
        <v>9</v>
      </c>
      <c r="T17" s="24" t="s">
        <v>9</v>
      </c>
      <c r="U17" s="24" t="s">
        <v>9</v>
      </c>
      <c r="V17" s="24" t="s">
        <v>9</v>
      </c>
      <c r="W17" s="24" t="s">
        <v>9</v>
      </c>
      <c r="X17" s="24" t="s">
        <v>9</v>
      </c>
      <c r="Y17" s="24" t="s">
        <v>9</v>
      </c>
      <c r="Z17" s="24" t="s">
        <v>9</v>
      </c>
      <c r="AA17" s="24" t="s">
        <v>9</v>
      </c>
      <c r="AB17" s="24" t="s">
        <v>9</v>
      </c>
      <c r="AC17" s="24" t="s">
        <v>9</v>
      </c>
      <c r="AD17" s="24" t="s">
        <v>9</v>
      </c>
      <c r="AE17" s="24" t="s">
        <v>9</v>
      </c>
      <c r="AF17" s="24" t="s">
        <v>9</v>
      </c>
      <c r="AG17" s="24" t="s">
        <v>9</v>
      </c>
      <c r="AH17" s="24" t="s">
        <v>9</v>
      </c>
      <c r="AI17" s="24" t="s">
        <v>9</v>
      </c>
      <c r="AJ17" s="24" t="s">
        <v>9</v>
      </c>
      <c r="AK17" s="24" t="s">
        <v>9</v>
      </c>
      <c r="AL17" s="24" t="s">
        <v>9</v>
      </c>
      <c r="AM17" s="24" t="s">
        <v>9</v>
      </c>
      <c r="AN17" s="24" t="s">
        <v>9</v>
      </c>
      <c r="AO17" s="24" t="s">
        <v>9</v>
      </c>
      <c r="AP17" s="24" t="s">
        <v>9</v>
      </c>
      <c r="AQ17" s="24" t="s">
        <v>9</v>
      </c>
      <c r="AR17" s="24" t="s">
        <v>9</v>
      </c>
      <c r="AS17" s="24" t="s">
        <v>9</v>
      </c>
      <c r="AT17" s="24" t="s">
        <v>9</v>
      </c>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row>
    <row r="18" spans="1:152" ht="40.950000000000003" customHeight="1" x14ac:dyDescent="0.65">
      <c r="A18" s="24" t="s">
        <v>9</v>
      </c>
      <c r="B18" s="24" t="s">
        <v>9</v>
      </c>
      <c r="C18" s="24" t="s">
        <v>9</v>
      </c>
      <c r="D18" s="24" t="s">
        <v>9</v>
      </c>
      <c r="E18" s="24" t="s">
        <v>9</v>
      </c>
      <c r="F18" s="24" t="s">
        <v>9</v>
      </c>
      <c r="G18" s="24" t="s">
        <v>9</v>
      </c>
      <c r="H18" s="24" t="s">
        <v>9</v>
      </c>
      <c r="I18" s="24" t="s">
        <v>9</v>
      </c>
      <c r="J18" s="24" t="s">
        <v>9</v>
      </c>
      <c r="K18" s="24" t="s">
        <v>9</v>
      </c>
      <c r="L18" s="24" t="s">
        <v>9</v>
      </c>
      <c r="M18" s="24" t="s">
        <v>9</v>
      </c>
      <c r="N18" s="24" t="s">
        <v>9</v>
      </c>
      <c r="O18" s="24" t="s">
        <v>9</v>
      </c>
      <c r="P18" s="24" t="s">
        <v>9</v>
      </c>
      <c r="Q18" s="24" t="s">
        <v>9</v>
      </c>
      <c r="R18" s="24" t="s">
        <v>9</v>
      </c>
      <c r="S18" s="24" t="s">
        <v>9</v>
      </c>
      <c r="T18" s="24" t="s">
        <v>9</v>
      </c>
      <c r="U18" s="24" t="s">
        <v>9</v>
      </c>
      <c r="V18" s="24" t="s">
        <v>9</v>
      </c>
      <c r="W18" s="24" t="s">
        <v>9</v>
      </c>
      <c r="X18" s="24" t="s">
        <v>9</v>
      </c>
      <c r="Y18" s="24" t="s">
        <v>9</v>
      </c>
      <c r="Z18" s="24" t="s">
        <v>9</v>
      </c>
      <c r="AA18" s="24" t="s">
        <v>9</v>
      </c>
      <c r="AB18" s="24" t="s">
        <v>9</v>
      </c>
      <c r="AC18" s="24" t="s">
        <v>9</v>
      </c>
      <c r="AD18" s="24" t="s">
        <v>9</v>
      </c>
      <c r="AE18" s="24" t="s">
        <v>9</v>
      </c>
      <c r="AF18" s="24" t="s">
        <v>9</v>
      </c>
      <c r="AG18" s="24" t="s">
        <v>9</v>
      </c>
      <c r="AH18" s="24" t="s">
        <v>9</v>
      </c>
      <c r="AI18" s="24" t="s">
        <v>9</v>
      </c>
      <c r="AJ18" s="24" t="s">
        <v>9</v>
      </c>
      <c r="AK18" s="24" t="s">
        <v>9</v>
      </c>
      <c r="AL18" s="24" t="s">
        <v>9</v>
      </c>
      <c r="AM18" s="24" t="s">
        <v>9</v>
      </c>
      <c r="AN18" s="24" t="s">
        <v>9</v>
      </c>
      <c r="AO18" s="24" t="s">
        <v>9</v>
      </c>
      <c r="AP18" s="24" t="s">
        <v>9</v>
      </c>
      <c r="AQ18" s="24" t="s">
        <v>9</v>
      </c>
      <c r="AR18" s="24" t="s">
        <v>9</v>
      </c>
      <c r="AS18" s="24" t="s">
        <v>9</v>
      </c>
      <c r="AT18" s="24" t="s">
        <v>9</v>
      </c>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row>
    <row r="19" spans="1:152" ht="40.950000000000003" customHeight="1" x14ac:dyDescent="0.65">
      <c r="A19" s="18"/>
      <c r="B19" s="18"/>
      <c r="C19" s="18"/>
      <c r="D19" s="18" t="s">
        <v>10</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row>
    <row r="20" spans="1:152" ht="40.950000000000003" customHeight="1" x14ac:dyDescent="0.65">
      <c r="A20" s="5" t="s">
        <v>0</v>
      </c>
      <c r="B20" s="21" t="s">
        <v>9</v>
      </c>
      <c r="C20" s="22" t="s">
        <v>33</v>
      </c>
      <c r="D20" s="47" t="str">
        <f>IF(J20=N20,"ZELENJAVA","NEPRAVILNO")</f>
        <v>NEPRAVILNO</v>
      </c>
      <c r="E20" s="49"/>
      <c r="F20" s="49"/>
      <c r="G20" s="49"/>
      <c r="H20" s="49"/>
      <c r="I20" s="49"/>
      <c r="J20" s="50" t="s">
        <v>9</v>
      </c>
      <c r="K20" s="51"/>
      <c r="L20" s="51"/>
      <c r="M20" s="52"/>
      <c r="N20" s="28" t="s">
        <v>56</v>
      </c>
      <c r="O20" s="19"/>
      <c r="R20" s="18"/>
      <c r="S20" s="18"/>
      <c r="T20" s="18"/>
      <c r="U20" s="18"/>
      <c r="V20" s="18"/>
      <c r="W20" s="18"/>
      <c r="X20" s="18"/>
      <c r="Y20" s="18"/>
      <c r="Z20" s="18"/>
      <c r="AA20" s="18"/>
      <c r="AB20" s="18"/>
      <c r="AC20" s="18"/>
      <c r="AD20" s="18"/>
      <c r="AE20" s="18"/>
      <c r="AF20" s="18"/>
      <c r="AG20" s="18"/>
      <c r="AH20" s="18"/>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row>
    <row r="21" spans="1:152" ht="40.950000000000003" customHeight="1" x14ac:dyDescent="0.65">
      <c r="A21" s="5" t="s">
        <v>14</v>
      </c>
      <c r="B21" s="21" t="s">
        <v>9</v>
      </c>
      <c r="C21" s="23" t="s">
        <v>29</v>
      </c>
      <c r="D21" s="47" t="str">
        <f>IF(J21=N21,"EMONA","NEPRAVILNO")</f>
        <v>NEPRAVILNO</v>
      </c>
      <c r="E21" s="49"/>
      <c r="F21" s="49"/>
      <c r="G21" s="49"/>
      <c r="H21" s="49"/>
      <c r="I21" s="49"/>
      <c r="J21" s="50" t="s">
        <v>9</v>
      </c>
      <c r="K21" s="51"/>
      <c r="L21" s="51"/>
      <c r="M21" s="52"/>
      <c r="N21" s="28" t="s">
        <v>56</v>
      </c>
      <c r="O21" s="19"/>
      <c r="R21" s="18"/>
      <c r="S21" s="18"/>
      <c r="T21" s="18"/>
      <c r="U21" s="18"/>
      <c r="V21" s="18"/>
      <c r="W21" s="18"/>
      <c r="X21" s="18"/>
      <c r="Y21" s="18"/>
      <c r="Z21" s="18"/>
      <c r="AA21" s="18"/>
      <c r="AB21" s="18"/>
      <c r="AC21" s="18"/>
      <c r="AD21" s="18"/>
      <c r="AE21" s="18"/>
      <c r="AF21" s="18"/>
      <c r="AG21" s="18"/>
      <c r="AH21" s="18"/>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row>
    <row r="22" spans="1:152" x14ac:dyDescent="0.3">
      <c r="M22" s="20"/>
      <c r="N22" s="20"/>
      <c r="O22" s="20"/>
      <c r="P22" s="20"/>
    </row>
    <row r="23" spans="1:152" x14ac:dyDescent="0.3">
      <c r="M23" s="20"/>
      <c r="N23" s="20"/>
      <c r="O23" s="20"/>
      <c r="P23" s="20"/>
    </row>
  </sheetData>
  <sheetProtection sheet="1" objects="1" scenarios="1"/>
  <mergeCells count="4">
    <mergeCell ref="D20:I20"/>
    <mergeCell ref="J20:M20"/>
    <mergeCell ref="D21:I21"/>
    <mergeCell ref="J21:M21"/>
  </mergeCells>
  <conditionalFormatting sqref="A1:A18">
    <cfRule type="cellIs" dxfId="151" priority="91" operator="notEqual">
      <formula>"N"</formula>
    </cfRule>
  </conditionalFormatting>
  <conditionalFormatting sqref="B1">
    <cfRule type="cellIs" dxfId="150" priority="90" operator="notEqual">
      <formula>"M"</formula>
    </cfRule>
  </conditionalFormatting>
  <conditionalFormatting sqref="C1">
    <cfRule type="cellIs" dxfId="149" priority="89" operator="notEqual">
      <formula>"S"</formula>
    </cfRule>
  </conditionalFormatting>
  <conditionalFormatting sqref="D1">
    <cfRule type="cellIs" dxfId="148" priority="88" operator="notEqual">
      <formula>"I"</formula>
    </cfRule>
  </conditionalFormatting>
  <conditionalFormatting sqref="E1">
    <cfRule type="cellIs" dxfId="147" priority="87" operator="notEqual">
      <formula>"R"</formula>
    </cfRule>
  </conditionalFormatting>
  <conditionalFormatting sqref="F1">
    <cfRule type="cellIs" dxfId="146" priority="86" operator="notEqual">
      <formula>"R"</formula>
    </cfRule>
  </conditionalFormatting>
  <conditionalFormatting sqref="G1">
    <cfRule type="cellIs" dxfId="145" priority="85" operator="notEqual">
      <formula>"R"</formula>
    </cfRule>
  </conditionalFormatting>
  <conditionalFormatting sqref="H1">
    <cfRule type="cellIs" dxfId="144" priority="84" operator="notEqual">
      <formula>"R"</formula>
    </cfRule>
  </conditionalFormatting>
  <conditionalFormatting sqref="I1">
    <cfRule type="cellIs" dxfId="143" priority="83" operator="notEqual">
      <formula>"R"</formula>
    </cfRule>
  </conditionalFormatting>
  <conditionalFormatting sqref="J1">
    <cfRule type="cellIs" dxfId="142" priority="82" operator="notEqual">
      <formula>"R"</formula>
    </cfRule>
  </conditionalFormatting>
  <conditionalFormatting sqref="K1">
    <cfRule type="cellIs" dxfId="141" priority="81" operator="notEqual">
      <formula>"R"</formula>
    </cfRule>
  </conditionalFormatting>
  <conditionalFormatting sqref="L1">
    <cfRule type="cellIs" dxfId="140" priority="80" operator="notEqual">
      <formula>"R"</formula>
    </cfRule>
  </conditionalFormatting>
  <conditionalFormatting sqref="M1">
    <cfRule type="cellIs" dxfId="139" priority="79" operator="notEqual">
      <formula>"R"</formula>
    </cfRule>
  </conditionalFormatting>
  <conditionalFormatting sqref="N1">
    <cfRule type="cellIs" dxfId="138" priority="78" operator="notEqual">
      <formula>"R"</formula>
    </cfRule>
  </conditionalFormatting>
  <conditionalFormatting sqref="O1">
    <cfRule type="cellIs" dxfId="137" priority="77" operator="notEqual">
      <formula>"R"</formula>
    </cfRule>
  </conditionalFormatting>
  <conditionalFormatting sqref="P1">
    <cfRule type="cellIs" dxfId="136" priority="76" operator="notEqual">
      <formula>"R"</formula>
    </cfRule>
  </conditionalFormatting>
  <conditionalFormatting sqref="Q1">
    <cfRule type="cellIs" dxfId="135" priority="75" operator="notEqual">
      <formula>"R"</formula>
    </cfRule>
  </conditionalFormatting>
  <conditionalFormatting sqref="R1">
    <cfRule type="cellIs" dxfId="134" priority="74" operator="notEqual">
      <formula>"R"</formula>
    </cfRule>
  </conditionalFormatting>
  <conditionalFormatting sqref="S1">
    <cfRule type="cellIs" dxfId="133" priority="73" operator="notEqual">
      <formula>"R"</formula>
    </cfRule>
  </conditionalFormatting>
  <conditionalFormatting sqref="T1">
    <cfRule type="cellIs" dxfId="132" priority="72" operator="notEqual">
      <formula>"R"</formula>
    </cfRule>
  </conditionalFormatting>
  <conditionalFormatting sqref="U1">
    <cfRule type="cellIs" dxfId="131" priority="71" operator="notEqual">
      <formula>"R"</formula>
    </cfRule>
  </conditionalFormatting>
  <conditionalFormatting sqref="V1">
    <cfRule type="cellIs" dxfId="130" priority="70" operator="notEqual">
      <formula>"R"</formula>
    </cfRule>
  </conditionalFormatting>
  <conditionalFormatting sqref="W1">
    <cfRule type="cellIs" dxfId="129" priority="69" operator="notEqual">
      <formula>"R"</formula>
    </cfRule>
  </conditionalFormatting>
  <conditionalFormatting sqref="X1">
    <cfRule type="cellIs" dxfId="128" priority="68" operator="notEqual">
      <formula>"R"</formula>
    </cfRule>
  </conditionalFormatting>
  <conditionalFormatting sqref="Y1">
    <cfRule type="cellIs" dxfId="127" priority="67" operator="notEqual">
      <formula>"R"</formula>
    </cfRule>
  </conditionalFormatting>
  <conditionalFormatting sqref="Z1">
    <cfRule type="cellIs" dxfId="126" priority="66" operator="notEqual">
      <formula>"R"</formula>
    </cfRule>
  </conditionalFormatting>
  <conditionalFormatting sqref="AA1">
    <cfRule type="cellIs" dxfId="125" priority="65" operator="notEqual">
      <formula>"R"</formula>
    </cfRule>
  </conditionalFormatting>
  <conditionalFormatting sqref="AB1">
    <cfRule type="cellIs" dxfId="124" priority="64" operator="notEqual">
      <formula>"R"</formula>
    </cfRule>
  </conditionalFormatting>
  <conditionalFormatting sqref="AC1">
    <cfRule type="cellIs" dxfId="123" priority="63" operator="notEqual">
      <formula>"R"</formula>
    </cfRule>
  </conditionalFormatting>
  <conditionalFormatting sqref="AD1">
    <cfRule type="cellIs" dxfId="122" priority="62" operator="notEqual">
      <formula>"R"</formula>
    </cfRule>
  </conditionalFormatting>
  <conditionalFormatting sqref="AE1">
    <cfRule type="cellIs" dxfId="121" priority="61" operator="notEqual">
      <formula>"R"</formula>
    </cfRule>
  </conditionalFormatting>
  <conditionalFormatting sqref="AF1">
    <cfRule type="cellIs" dxfId="120" priority="60" operator="notEqual">
      <formula>"R"</formula>
    </cfRule>
  </conditionalFormatting>
  <conditionalFormatting sqref="AG1">
    <cfRule type="cellIs" dxfId="119" priority="59" operator="notEqual">
      <formula>"R"</formula>
    </cfRule>
  </conditionalFormatting>
  <conditionalFormatting sqref="AH1">
    <cfRule type="cellIs" dxfId="118" priority="58" operator="notEqual">
      <formula>"R"</formula>
    </cfRule>
  </conditionalFormatting>
  <conditionalFormatting sqref="AI1">
    <cfRule type="cellIs" dxfId="117" priority="57" operator="notEqual">
      <formula>"R"</formula>
    </cfRule>
  </conditionalFormatting>
  <conditionalFormatting sqref="AJ1">
    <cfRule type="cellIs" dxfId="116" priority="56" operator="notEqual">
      <formula>"R"</formula>
    </cfRule>
  </conditionalFormatting>
  <conditionalFormatting sqref="AK1">
    <cfRule type="cellIs" dxfId="115" priority="55" operator="notEqual">
      <formula>"R"</formula>
    </cfRule>
  </conditionalFormatting>
  <conditionalFormatting sqref="AL1">
    <cfRule type="cellIs" dxfId="114" priority="54" operator="notEqual">
      <formula>"R"</formula>
    </cfRule>
  </conditionalFormatting>
  <conditionalFormatting sqref="AM1">
    <cfRule type="cellIs" dxfId="113" priority="53" operator="notEqual">
      <formula>"R"</formula>
    </cfRule>
  </conditionalFormatting>
  <conditionalFormatting sqref="AN1">
    <cfRule type="cellIs" dxfId="112" priority="52" operator="notEqual">
      <formula>"R"</formula>
    </cfRule>
  </conditionalFormatting>
  <conditionalFormatting sqref="AO1">
    <cfRule type="cellIs" dxfId="111" priority="51" operator="notEqual">
      <formula>"R"</formula>
    </cfRule>
  </conditionalFormatting>
  <conditionalFormatting sqref="AP1">
    <cfRule type="cellIs" dxfId="110" priority="50" operator="notEqual">
      <formula>"R"</formula>
    </cfRule>
  </conditionalFormatting>
  <conditionalFormatting sqref="AQ1">
    <cfRule type="cellIs" dxfId="109" priority="49" operator="notEqual">
      <formula>"R"</formula>
    </cfRule>
  </conditionalFormatting>
  <conditionalFormatting sqref="AR1">
    <cfRule type="cellIs" dxfId="108" priority="48" operator="notEqual">
      <formula>"R"</formula>
    </cfRule>
  </conditionalFormatting>
  <conditionalFormatting sqref="AS1">
    <cfRule type="cellIs" dxfId="107" priority="47" operator="notEqual">
      <formula>"R"</formula>
    </cfRule>
  </conditionalFormatting>
  <conditionalFormatting sqref="AT1">
    <cfRule type="cellIs" dxfId="106" priority="46" operator="notEqual">
      <formula>"R"</formula>
    </cfRule>
  </conditionalFormatting>
  <conditionalFormatting sqref="B2:B18">
    <cfRule type="cellIs" dxfId="105" priority="45" operator="notEqual">
      <formula>"R"</formula>
    </cfRule>
  </conditionalFormatting>
  <conditionalFormatting sqref="C2:C18">
    <cfRule type="cellIs" dxfId="104" priority="44" operator="notEqual">
      <formula>"R"</formula>
    </cfRule>
  </conditionalFormatting>
  <conditionalFormatting sqref="D2:D18">
    <cfRule type="cellIs" dxfId="103" priority="43" operator="notEqual">
      <formula>"R"</formula>
    </cfRule>
  </conditionalFormatting>
  <conditionalFormatting sqref="E2:E18">
    <cfRule type="cellIs" dxfId="102" priority="42" operator="notEqual">
      <formula>"R"</formula>
    </cfRule>
  </conditionalFormatting>
  <conditionalFormatting sqref="F2:F18">
    <cfRule type="cellIs" dxfId="101" priority="41" operator="notEqual">
      <formula>"R"</formula>
    </cfRule>
  </conditionalFormatting>
  <conditionalFormatting sqref="G2:G18">
    <cfRule type="cellIs" dxfId="100" priority="40" operator="notEqual">
      <formula>"R"</formula>
    </cfRule>
  </conditionalFormatting>
  <conditionalFormatting sqref="H2:H18">
    <cfRule type="cellIs" dxfId="99" priority="39" operator="notEqual">
      <formula>"R"</formula>
    </cfRule>
  </conditionalFormatting>
  <conditionalFormatting sqref="I2:I18">
    <cfRule type="cellIs" dxfId="98" priority="38" operator="notEqual">
      <formula>"R"</formula>
    </cfRule>
  </conditionalFormatting>
  <conditionalFormatting sqref="J2:J18">
    <cfRule type="cellIs" dxfId="97" priority="37" operator="notEqual">
      <formula>"R"</formula>
    </cfRule>
  </conditionalFormatting>
  <conditionalFormatting sqref="K2:K18">
    <cfRule type="cellIs" dxfId="96" priority="36" operator="notEqual">
      <formula>"R"</formula>
    </cfRule>
  </conditionalFormatting>
  <conditionalFormatting sqref="L2:L18">
    <cfRule type="cellIs" dxfId="95" priority="35" operator="notEqual">
      <formula>"R"</formula>
    </cfRule>
  </conditionalFormatting>
  <conditionalFormatting sqref="M2:M18">
    <cfRule type="cellIs" dxfId="94" priority="34" operator="notEqual">
      <formula>"R"</formula>
    </cfRule>
  </conditionalFormatting>
  <conditionalFormatting sqref="N2:N18">
    <cfRule type="cellIs" dxfId="93" priority="33" operator="notEqual">
      <formula>"R"</formula>
    </cfRule>
  </conditionalFormatting>
  <conditionalFormatting sqref="O2:O18">
    <cfRule type="cellIs" dxfId="92" priority="32" operator="notEqual">
      <formula>"R"</formula>
    </cfRule>
  </conditionalFormatting>
  <conditionalFormatting sqref="P2:P18">
    <cfRule type="cellIs" dxfId="91" priority="31" operator="notEqual">
      <formula>"R"</formula>
    </cfRule>
  </conditionalFormatting>
  <conditionalFormatting sqref="Q2:Q18">
    <cfRule type="cellIs" dxfId="90" priority="30" operator="notEqual">
      <formula>"R"</formula>
    </cfRule>
  </conditionalFormatting>
  <conditionalFormatting sqref="R2:R18">
    <cfRule type="cellIs" dxfId="89" priority="29" operator="notEqual">
      <formula>"R"</formula>
    </cfRule>
  </conditionalFormatting>
  <conditionalFormatting sqref="S2:S18">
    <cfRule type="cellIs" dxfId="88" priority="28" operator="notEqual">
      <formula>"R"</formula>
    </cfRule>
  </conditionalFormatting>
  <conditionalFormatting sqref="T2:T18">
    <cfRule type="cellIs" dxfId="87" priority="27" operator="notEqual">
      <formula>"R"</formula>
    </cfRule>
  </conditionalFormatting>
  <conditionalFormatting sqref="U2:U18">
    <cfRule type="cellIs" dxfId="86" priority="26" operator="notEqual">
      <formula>"R"</formula>
    </cfRule>
  </conditionalFormatting>
  <conditionalFormatting sqref="V2:V18">
    <cfRule type="cellIs" dxfId="85" priority="25" operator="notEqual">
      <formula>"R"</formula>
    </cfRule>
  </conditionalFormatting>
  <conditionalFormatting sqref="W2:W18">
    <cfRule type="cellIs" dxfId="84" priority="24" operator="notEqual">
      <formula>"R"</formula>
    </cfRule>
  </conditionalFormatting>
  <conditionalFormatting sqref="X2:X18">
    <cfRule type="cellIs" dxfId="83" priority="23" operator="notEqual">
      <formula>"R"</formula>
    </cfRule>
  </conditionalFormatting>
  <conditionalFormatting sqref="Y2:Y18">
    <cfRule type="cellIs" dxfId="82" priority="22" operator="notEqual">
      <formula>"R"</formula>
    </cfRule>
  </conditionalFormatting>
  <conditionalFormatting sqref="Z2:Z18">
    <cfRule type="cellIs" dxfId="81" priority="21" operator="notEqual">
      <formula>"R"</formula>
    </cfRule>
  </conditionalFormatting>
  <conditionalFormatting sqref="AA2:AA18">
    <cfRule type="cellIs" dxfId="80" priority="20" operator="notEqual">
      <formula>"R"</formula>
    </cfRule>
  </conditionalFormatting>
  <conditionalFormatting sqref="AB2:AB18">
    <cfRule type="cellIs" dxfId="79" priority="19" operator="notEqual">
      <formula>"R"</formula>
    </cfRule>
  </conditionalFormatting>
  <conditionalFormatting sqref="AC2:AC18">
    <cfRule type="cellIs" dxfId="78" priority="18" operator="notEqual">
      <formula>"R"</formula>
    </cfRule>
  </conditionalFormatting>
  <conditionalFormatting sqref="AD2:AD18">
    <cfRule type="cellIs" dxfId="77" priority="17" operator="notEqual">
      <formula>"R"</formula>
    </cfRule>
  </conditionalFormatting>
  <conditionalFormatting sqref="AE2:AE18">
    <cfRule type="cellIs" dxfId="76" priority="16" operator="notEqual">
      <formula>"R"</formula>
    </cfRule>
  </conditionalFormatting>
  <conditionalFormatting sqref="AF2:AF18">
    <cfRule type="cellIs" dxfId="75" priority="15" operator="notEqual">
      <formula>"R"</formula>
    </cfRule>
  </conditionalFormatting>
  <conditionalFormatting sqref="AG2:AG18">
    <cfRule type="cellIs" dxfId="74" priority="14" operator="notEqual">
      <formula>"R"</formula>
    </cfRule>
  </conditionalFormatting>
  <conditionalFormatting sqref="AH2:AH18">
    <cfRule type="cellIs" dxfId="73" priority="13" operator="notEqual">
      <formula>"R"</formula>
    </cfRule>
  </conditionalFormatting>
  <conditionalFormatting sqref="AI2:AI18">
    <cfRule type="cellIs" dxfId="72" priority="12" operator="notEqual">
      <formula>"R"</formula>
    </cfRule>
  </conditionalFormatting>
  <conditionalFormatting sqref="AJ2:AJ18">
    <cfRule type="cellIs" dxfId="71" priority="11" operator="notEqual">
      <formula>"R"</formula>
    </cfRule>
  </conditionalFormatting>
  <conditionalFormatting sqref="AK2:AK18">
    <cfRule type="cellIs" dxfId="70" priority="10" operator="notEqual">
      <formula>"R"</formula>
    </cfRule>
  </conditionalFormatting>
  <conditionalFormatting sqref="AL2:AL18">
    <cfRule type="cellIs" dxfId="69" priority="9" operator="notEqual">
      <formula>"R"</formula>
    </cfRule>
  </conditionalFormatting>
  <conditionalFormatting sqref="AM2:AM18">
    <cfRule type="cellIs" dxfId="68" priority="8" operator="notEqual">
      <formula>"R"</formula>
    </cfRule>
  </conditionalFormatting>
  <conditionalFormatting sqref="AN2:AN18">
    <cfRule type="cellIs" dxfId="67" priority="7" operator="notEqual">
      <formula>"R"</formula>
    </cfRule>
  </conditionalFormatting>
  <conditionalFormatting sqref="AO2:AO18">
    <cfRule type="cellIs" dxfId="66" priority="6" operator="notEqual">
      <formula>"R"</formula>
    </cfRule>
  </conditionalFormatting>
  <conditionalFormatting sqref="AP2:AP18">
    <cfRule type="cellIs" dxfId="65" priority="5" operator="notEqual">
      <formula>"R"</formula>
    </cfRule>
  </conditionalFormatting>
  <conditionalFormatting sqref="AQ2:AQ18">
    <cfRule type="cellIs" dxfId="64" priority="4" operator="notEqual">
      <formula>"R"</formula>
    </cfRule>
  </conditionalFormatting>
  <conditionalFormatting sqref="AR2:AR18">
    <cfRule type="cellIs" dxfId="63" priority="3" operator="notEqual">
      <formula>"R"</formula>
    </cfRule>
  </conditionalFormatting>
  <conditionalFormatting sqref="AS2:AS18">
    <cfRule type="cellIs" dxfId="62" priority="2" operator="notEqual">
      <formula>"R"</formula>
    </cfRule>
  </conditionalFormatting>
  <conditionalFormatting sqref="AT2:AT18">
    <cfRule type="cellIs" dxfId="61" priority="1" operator="notEqual">
      <formula>"R"</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V41"/>
  <sheetViews>
    <sheetView showGridLines="0" showRowColHeaders="0" zoomScale="70" zoomScaleNormal="70" workbookViewId="0">
      <selection activeCell="R14" sqref="R14"/>
    </sheetView>
  </sheetViews>
  <sheetFormatPr defaultRowHeight="14.4" x14ac:dyDescent="0.3"/>
  <cols>
    <col min="1" max="1" width="10.6640625" customWidth="1"/>
    <col min="3" max="3" width="13.109375" bestFit="1" customWidth="1"/>
    <col min="5" max="5" width="10.77734375" customWidth="1"/>
  </cols>
  <sheetData>
    <row r="1" spans="1:152" ht="40.950000000000003" customHeight="1" x14ac:dyDescent="0.65">
      <c r="A1" s="8" t="str">
        <f>IF(primer_križanka_rezerva!A7=primer_križanka_rezerva!B7,"Z","X")</f>
        <v>Z</v>
      </c>
      <c r="B1" s="8" t="str">
        <f>IF(primer_križanka_rezerva!A9=primer_križanka_rezerva!B9,"A","X")</f>
        <v>A</v>
      </c>
      <c r="C1" s="8" t="str">
        <f>IF(A11=B11,"S","X")</f>
        <v>S</v>
      </c>
      <c r="D1" s="8" t="s">
        <v>12</v>
      </c>
      <c r="E1" s="8" t="str">
        <f>IF(primer_križanka_rezerva!A10=primer_križanka_rezerva!B10,"O","X")</f>
        <v>O</v>
      </c>
      <c r="F1" s="8" t="str">
        <f>IF(primer_križanka_rezerva!A8=primer_križanka_rezerva!B8,"P","X")</f>
        <v>P</v>
      </c>
      <c r="G1" s="9" t="s">
        <v>5</v>
      </c>
      <c r="H1" s="9" t="s">
        <v>13</v>
      </c>
      <c r="I1" s="9" t="s">
        <v>6</v>
      </c>
      <c r="J1" s="9" t="s">
        <v>13</v>
      </c>
      <c r="K1" s="10"/>
      <c r="L1" s="10"/>
      <c r="M1" s="10"/>
      <c r="N1" s="10"/>
      <c r="O1" s="10"/>
      <c r="P1" s="10"/>
      <c r="Q1" s="10"/>
      <c r="R1" s="2"/>
      <c r="T1" s="2"/>
      <c r="U1" s="2"/>
      <c r="V1" s="2"/>
      <c r="W1" s="2"/>
      <c r="X1" s="2"/>
      <c r="Y1" s="2"/>
      <c r="Z1" s="2"/>
      <c r="AA1" s="2"/>
      <c r="AB1" s="2"/>
      <c r="AC1" s="2"/>
      <c r="AD1" s="2"/>
      <c r="AE1" s="2"/>
      <c r="AF1" s="2"/>
      <c r="AG1" s="2"/>
      <c r="AH1" s="2"/>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row>
    <row r="2" spans="1:152" ht="40.950000000000003" customHeight="1" x14ac:dyDescent="0.65">
      <c r="A2" s="11" t="str">
        <f>IF(primer_križanka_rezerva!A13=primer_križanka_rezerva!B13,"N","X")</f>
        <v>N</v>
      </c>
      <c r="B2" s="12" t="s">
        <v>1</v>
      </c>
      <c r="C2" s="12" t="s">
        <v>6</v>
      </c>
      <c r="D2" s="11" t="s">
        <v>7</v>
      </c>
      <c r="E2" s="11" t="str">
        <f>IF(primer_križanka_rezerva!A8=primer_križanka_rezerva!B8,"P","X")</f>
        <v>P</v>
      </c>
      <c r="F2" s="13"/>
      <c r="G2" s="13"/>
      <c r="H2" s="13"/>
      <c r="I2" s="13"/>
      <c r="J2" s="10"/>
      <c r="K2" s="10"/>
      <c r="L2" s="10"/>
      <c r="M2" s="10"/>
      <c r="N2" s="10"/>
      <c r="O2" s="10"/>
      <c r="P2" s="10"/>
      <c r="Q2" s="10"/>
      <c r="R2" s="2"/>
      <c r="T2" s="2"/>
      <c r="U2" s="2"/>
      <c r="V2" s="2"/>
      <c r="W2" s="2"/>
      <c r="X2" s="2"/>
      <c r="Y2" s="2"/>
      <c r="Z2" s="2"/>
      <c r="AA2" s="2"/>
      <c r="AB2" s="2"/>
      <c r="AC2" s="2"/>
      <c r="AD2" s="2"/>
      <c r="AE2" s="2"/>
      <c r="AF2" s="2"/>
      <c r="AG2" s="2"/>
      <c r="AH2" s="2"/>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row>
    <row r="3" spans="1:152" ht="40.950000000000003" customHeight="1" x14ac:dyDescent="0.65">
      <c r="A3" s="8" t="str">
        <f>IF(primer_križanka_rezerva!A15=primer_križanka_rezerva!B15,"O","X")</f>
        <v>O</v>
      </c>
      <c r="B3" s="8" t="str">
        <f>L5</f>
        <v>G</v>
      </c>
      <c r="C3" s="9" t="s">
        <v>4</v>
      </c>
      <c r="D3" s="8" t="str">
        <f>IF(primer_križanka_rezerva!A9=primer_križanka_rezerva!B9,"A","X")</f>
        <v>A</v>
      </c>
      <c r="E3" s="8" t="str">
        <f>IF(primer_križanka_rezerva!A16=primer_križanka_rezerva!B16,"Š","X")</f>
        <v>Š</v>
      </c>
      <c r="F3" s="8" t="str">
        <f>IF(G4=primer_križanka_rezerva!A19,"E","X")</f>
        <v>E</v>
      </c>
      <c r="G3" s="9" t="s">
        <v>25</v>
      </c>
      <c r="H3" s="11" t="str">
        <f>IF(primer_križanka_rezerva!A9=primer_križanka_rezerva!B9,"A","X")</f>
        <v>A</v>
      </c>
      <c r="I3" s="8" t="str">
        <f>IF(primer_križanka_rezerva!A15=primer_križanka_rezerva!B15,"N","X")</f>
        <v>N</v>
      </c>
      <c r="J3" s="9" t="s">
        <v>26</v>
      </c>
      <c r="K3" s="8" t="str">
        <f>IF(G4=primer_križanka_rezerva!A19,"E","X")</f>
        <v>E</v>
      </c>
      <c r="L3" s="10"/>
      <c r="M3" s="10"/>
      <c r="N3" s="10"/>
      <c r="O3" s="10"/>
      <c r="P3" s="10"/>
      <c r="Q3" s="10"/>
      <c r="R3" s="2"/>
      <c r="T3" s="2"/>
      <c r="U3" s="26"/>
      <c r="V3" s="2"/>
      <c r="W3" s="2"/>
      <c r="X3" s="2"/>
      <c r="Y3" s="2"/>
      <c r="Z3" s="2"/>
      <c r="AA3" s="2"/>
      <c r="AB3" s="2"/>
      <c r="AC3" s="2"/>
      <c r="AD3" s="2"/>
      <c r="AE3" s="2"/>
      <c r="AF3" s="2"/>
      <c r="AG3" s="2"/>
      <c r="AH3" s="2"/>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row>
    <row r="4" spans="1:152" ht="40.950000000000003" customHeight="1" x14ac:dyDescent="0.65">
      <c r="A4" s="11" t="str">
        <f>IF(primer_križanka_rezerva!A18=primer_križanka_rezerva!B18,"U","X")</f>
        <v>U</v>
      </c>
      <c r="B4" s="8" t="str">
        <f>IF(A20=B20,"S","X")</f>
        <v>S</v>
      </c>
      <c r="C4" s="11" t="str">
        <f>IF(A21=B21,"K","X")</f>
        <v>K</v>
      </c>
      <c r="D4" s="12" t="s">
        <v>4</v>
      </c>
      <c r="E4" s="11" t="str">
        <f>IF(primer_križanka_rezerva!A9=primer_križanka_rezerva!B9,"A","X")</f>
        <v>A</v>
      </c>
      <c r="F4" s="9" t="s">
        <v>26</v>
      </c>
      <c r="G4" s="11" t="str">
        <f>IF(primer_križanka_rezerva!A19=primer_križanka_rezerva!B19,"E","X")</f>
        <v>E</v>
      </c>
      <c r="H4" s="9" t="s">
        <v>25</v>
      </c>
      <c r="I4" s="8" t="str">
        <f>IF(primer_križanka_rezerva!A9=primer_križanka_rezerva!B9,"A","X")</f>
        <v>A</v>
      </c>
      <c r="J4" s="11" t="str">
        <f>IF(primer_križanka_rezerva!A15=primer_križanka_rezerva!B15,"N","X")</f>
        <v>N</v>
      </c>
      <c r="K4" s="9" t="s">
        <v>26</v>
      </c>
      <c r="L4" s="9" t="s">
        <v>14</v>
      </c>
      <c r="M4" s="10"/>
      <c r="N4" s="10"/>
      <c r="O4" s="10"/>
      <c r="P4" s="10"/>
      <c r="Q4" s="10"/>
      <c r="R4" s="2"/>
      <c r="T4" s="2"/>
      <c r="U4" s="2"/>
      <c r="V4" s="2"/>
      <c r="W4" s="2"/>
      <c r="X4" s="2"/>
      <c r="Y4" s="2"/>
      <c r="Z4" s="2"/>
      <c r="AA4" s="2"/>
      <c r="AB4" s="2"/>
      <c r="AC4" s="2"/>
      <c r="AD4" s="2"/>
      <c r="AE4" s="2"/>
      <c r="AF4" s="2"/>
      <c r="AG4" s="2"/>
      <c r="AH4" s="2"/>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row>
    <row r="5" spans="1:152" ht="40.950000000000003" customHeight="1" x14ac:dyDescent="0.65">
      <c r="A5" s="8" t="str">
        <f>IF(primer_križanka_rezerva!A22=primer_križanka_rezerva!B22,"P","X")</f>
        <v>P</v>
      </c>
      <c r="B5" s="8" t="str">
        <f>IF(I5=primer_križanka_rezerva!A23,"R","X")</f>
        <v>R</v>
      </c>
      <c r="C5" s="8" t="str">
        <f>IF(primer_križanka_rezerva!A10=primer_križanka_rezerva!B10,"O","X")</f>
        <v>O</v>
      </c>
      <c r="D5" s="8" t="str">
        <f>IF(A24=B24,"D","X")</f>
        <v>D</v>
      </c>
      <c r="E5" s="8" t="str">
        <f>IF(primer_križanka_rezerva!A9=primer_križanka_rezerva!B9,"A","X")</f>
        <v>A</v>
      </c>
      <c r="F5" s="9" t="s">
        <v>26</v>
      </c>
      <c r="G5" s="8" t="str">
        <f>IF(primer_križanka_rezerva!A15=primer_križanka_rezerva!B15,"N","X")</f>
        <v>N</v>
      </c>
      <c r="H5" s="14" t="s">
        <v>13</v>
      </c>
      <c r="I5" s="15" t="str">
        <f>IF(primer_križanka_rezerva!A23=primer_križanka_rezerva!B23,"R","X")</f>
        <v>R</v>
      </c>
      <c r="J5" s="8" t="str">
        <f>IF(primer_križanka_rezerva!A9=primer_križanka_rezerva!B9,"A","X")</f>
        <v>A</v>
      </c>
      <c r="K5" s="9" t="s">
        <v>0</v>
      </c>
      <c r="L5" s="8" t="str">
        <f>IF(A17=B17,"G","X")</f>
        <v>G</v>
      </c>
      <c r="M5" s="8" t="str">
        <f>IF(primer_križanka_rezerva!A10=primer_križanka_rezerva!B10,"O","X")</f>
        <v>O</v>
      </c>
      <c r="N5" s="9" t="s">
        <v>25</v>
      </c>
      <c r="O5" s="8" t="str">
        <f>IF(primer_križanka_rezerva!A10=primer_križanka_rezerva!B10,"O","X")</f>
        <v>O</v>
      </c>
      <c r="P5" s="8" t="str">
        <f>IF(primer_križanka_rezerva!A23=primer_križanka_rezerva!B23,"R","X")</f>
        <v>R</v>
      </c>
      <c r="Q5" s="9" t="s">
        <v>13</v>
      </c>
      <c r="R5" s="2"/>
      <c r="T5" s="2"/>
      <c r="U5" s="2"/>
      <c r="V5" s="2"/>
      <c r="W5" s="2"/>
      <c r="X5" s="2"/>
      <c r="Y5" s="2"/>
      <c r="Z5" s="2"/>
      <c r="AA5" s="2"/>
      <c r="AB5" s="2"/>
      <c r="AC5" s="2"/>
      <c r="AD5" s="2"/>
      <c r="AE5" s="2"/>
      <c r="AF5" s="2"/>
      <c r="AG5" s="2"/>
      <c r="AH5" s="2"/>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row>
    <row r="6" spans="1:152" ht="40.950000000000003" customHeight="1" x14ac:dyDescent="0.65">
      <c r="A6" s="2"/>
      <c r="B6" s="2"/>
      <c r="C6" s="2"/>
      <c r="D6" s="2" t="s">
        <v>10</v>
      </c>
      <c r="E6" s="2"/>
      <c r="F6" s="2"/>
      <c r="G6" s="27"/>
      <c r="H6" s="2"/>
      <c r="I6" s="2"/>
      <c r="J6" s="2"/>
      <c r="K6" s="2"/>
      <c r="L6" s="2"/>
      <c r="M6" s="2"/>
      <c r="N6" s="2"/>
      <c r="O6" s="2"/>
      <c r="P6" s="2"/>
      <c r="Q6" s="2"/>
      <c r="R6" s="2"/>
      <c r="S6" s="2"/>
      <c r="T6" s="2"/>
      <c r="U6" s="2"/>
      <c r="V6" s="2"/>
      <c r="W6" s="2"/>
      <c r="X6" s="2"/>
      <c r="Y6" s="2"/>
      <c r="Z6" s="2"/>
      <c r="AA6" s="2"/>
      <c r="AB6" s="2"/>
      <c r="AC6" s="2"/>
      <c r="AD6" s="2"/>
      <c r="AE6" s="2"/>
      <c r="AF6" s="2"/>
      <c r="AG6" s="2"/>
      <c r="AH6" s="2"/>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row>
    <row r="7" spans="1:152" ht="40.950000000000003" customHeight="1" x14ac:dyDescent="0.65">
      <c r="A7" s="25" t="s">
        <v>0</v>
      </c>
      <c r="B7" s="21" t="s">
        <v>0</v>
      </c>
      <c r="C7" s="22" t="s">
        <v>33</v>
      </c>
      <c r="D7" s="47" t="str">
        <f>IF(J7=N7,"ZIMA","NEPRAVILNO")</f>
        <v>NEPRAVILNO</v>
      </c>
      <c r="E7" s="49"/>
      <c r="F7" s="49"/>
      <c r="G7" s="49"/>
      <c r="H7" s="49"/>
      <c r="I7" s="49"/>
      <c r="J7" s="50" t="s">
        <v>9</v>
      </c>
      <c r="K7" s="51"/>
      <c r="L7" s="51"/>
      <c r="M7" s="52"/>
      <c r="N7" s="19" t="s">
        <v>20</v>
      </c>
      <c r="O7" s="19"/>
      <c r="R7" s="2"/>
      <c r="S7" s="2"/>
      <c r="T7" s="2"/>
      <c r="U7" s="2"/>
      <c r="V7" s="2"/>
      <c r="W7" s="2"/>
      <c r="X7" s="2"/>
      <c r="Y7" s="2"/>
      <c r="Z7" s="2"/>
      <c r="AA7" s="2"/>
      <c r="AB7" s="2"/>
      <c r="AC7" s="2"/>
      <c r="AD7" s="2"/>
      <c r="AE7" s="2"/>
      <c r="AF7" s="2"/>
      <c r="AG7" s="2"/>
      <c r="AH7" s="2"/>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row>
    <row r="8" spans="1:152" ht="40.950000000000003" customHeight="1" x14ac:dyDescent="0.65">
      <c r="A8" s="25" t="s">
        <v>2</v>
      </c>
      <c r="B8" s="21" t="s">
        <v>2</v>
      </c>
      <c r="C8" s="23" t="s">
        <v>29</v>
      </c>
      <c r="D8" s="47" t="str">
        <f>IF(J8=N8,"POLJSKA","NEPRAVILNO")</f>
        <v>NEPRAVILNO</v>
      </c>
      <c r="E8" s="49"/>
      <c r="F8" s="49"/>
      <c r="G8" s="49"/>
      <c r="H8" s="49"/>
      <c r="I8" s="49"/>
      <c r="J8" s="50" t="s">
        <v>9</v>
      </c>
      <c r="K8" s="51"/>
      <c r="L8" s="51"/>
      <c r="M8" s="52"/>
      <c r="N8" s="19" t="s">
        <v>16</v>
      </c>
      <c r="O8" s="19"/>
      <c r="R8" s="2"/>
      <c r="S8" s="2"/>
      <c r="T8" s="2"/>
      <c r="U8" s="2"/>
      <c r="V8" s="2"/>
      <c r="W8" s="2"/>
      <c r="X8" s="2"/>
      <c r="Y8" s="2"/>
      <c r="Z8" s="2"/>
      <c r="AA8" s="2"/>
      <c r="AB8" s="2"/>
      <c r="AC8" s="2"/>
      <c r="AD8" s="2"/>
      <c r="AE8" s="2"/>
      <c r="AF8" s="2"/>
      <c r="AG8" s="2"/>
      <c r="AH8" s="2"/>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row>
    <row r="9" spans="1:152" ht="40.950000000000003" customHeight="1" x14ac:dyDescent="0.65">
      <c r="A9" s="25" t="s">
        <v>1</v>
      </c>
      <c r="B9" s="21" t="s">
        <v>1</v>
      </c>
      <c r="C9" s="7" t="s">
        <v>30</v>
      </c>
      <c r="D9" s="47" t="str">
        <f>IF(J9=N28,"ANAKONDA","NEPRAVILNO")</f>
        <v>NEPRAVILNO</v>
      </c>
      <c r="E9" s="49"/>
      <c r="F9" s="49"/>
      <c r="G9" s="49"/>
      <c r="H9" s="49"/>
      <c r="I9" s="49"/>
      <c r="J9" s="50" t="s">
        <v>9</v>
      </c>
      <c r="K9" s="51"/>
      <c r="L9" s="51"/>
      <c r="M9" s="52"/>
      <c r="N9" s="19" t="s">
        <v>28</v>
      </c>
      <c r="O9" s="19"/>
      <c r="R9" s="2"/>
      <c r="S9" s="2"/>
      <c r="T9" s="2"/>
      <c r="U9" s="2"/>
      <c r="V9" s="2"/>
      <c r="W9" s="2"/>
      <c r="X9" s="2"/>
      <c r="Y9" s="2"/>
      <c r="Z9" s="2"/>
      <c r="AA9" s="2"/>
      <c r="AB9" s="2"/>
      <c r="AC9" s="2"/>
      <c r="AD9" s="2"/>
      <c r="AE9" s="2"/>
      <c r="AF9" s="2"/>
      <c r="AG9" s="2"/>
      <c r="AH9" s="2"/>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row>
    <row r="10" spans="1:152" ht="40.950000000000003" customHeight="1" x14ac:dyDescent="0.65">
      <c r="A10" s="25" t="s">
        <v>3</v>
      </c>
      <c r="B10" s="21" t="s">
        <v>3</v>
      </c>
      <c r="C10" s="23" t="s">
        <v>32</v>
      </c>
      <c r="D10" s="47" t="str">
        <f>IF(J10=N10,"ORANGUTAN","NEPRAVILNO")</f>
        <v>NEPRAVILNO</v>
      </c>
      <c r="E10" s="49"/>
      <c r="F10" s="49"/>
      <c r="G10" s="49"/>
      <c r="H10" s="49"/>
      <c r="I10" s="49"/>
      <c r="J10" s="50" t="s">
        <v>9</v>
      </c>
      <c r="K10" s="51"/>
      <c r="L10" s="51"/>
      <c r="M10" s="52"/>
      <c r="N10" s="19" t="s">
        <v>31</v>
      </c>
      <c r="O10" s="19"/>
      <c r="R10" s="2"/>
      <c r="S10" s="2"/>
      <c r="T10" s="2"/>
      <c r="U10" s="2"/>
      <c r="V10" s="2"/>
      <c r="W10" s="2"/>
      <c r="X10" s="2"/>
      <c r="Y10" s="2"/>
      <c r="Z10" s="2"/>
      <c r="AA10" s="2"/>
      <c r="AB10" s="2"/>
      <c r="AC10" s="2"/>
      <c r="AD10" s="2"/>
      <c r="AE10" s="2"/>
      <c r="AF10" s="2"/>
      <c r="AG10" s="2"/>
      <c r="AH10" s="2"/>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row>
    <row r="11" spans="1:152" ht="40.950000000000003" customHeight="1" x14ac:dyDescent="0.65">
      <c r="A11" s="25" t="s">
        <v>11</v>
      </c>
      <c r="B11" s="21" t="s">
        <v>11</v>
      </c>
      <c r="C11" s="23" t="s">
        <v>38</v>
      </c>
      <c r="D11" s="53" t="str">
        <f>IF(J11=N11,"SAVA","NEPRAVILNO")</f>
        <v>NEPRAVILNO</v>
      </c>
      <c r="E11" s="56"/>
      <c r="F11" s="56"/>
      <c r="G11" s="56"/>
      <c r="H11" s="56"/>
      <c r="I11" s="57"/>
      <c r="J11" s="50" t="s">
        <v>9</v>
      </c>
      <c r="K11" s="51"/>
      <c r="L11" s="51"/>
      <c r="M11" s="52"/>
      <c r="N11" s="19" t="s">
        <v>39</v>
      </c>
      <c r="O11" s="19"/>
      <c r="R11" s="2"/>
      <c r="S11" s="2"/>
      <c r="T11" s="2"/>
      <c r="U11" s="2"/>
      <c r="V11" s="2"/>
      <c r="W11" s="2"/>
      <c r="X11" s="2"/>
      <c r="Y11" s="2"/>
      <c r="Z11" s="2"/>
      <c r="AA11" s="2"/>
      <c r="AB11" s="2"/>
      <c r="AC11" s="2"/>
      <c r="AD11" s="2"/>
      <c r="AE11" s="2"/>
      <c r="AF11" s="2"/>
      <c r="AG11" s="2"/>
      <c r="AH11" s="2"/>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row>
    <row r="12" spans="1:152" ht="40.950000000000003" customHeight="1" x14ac:dyDescent="0.65">
      <c r="A12" s="25" t="s">
        <v>12</v>
      </c>
      <c r="B12" s="21" t="s">
        <v>12</v>
      </c>
      <c r="C12" s="23" t="s">
        <v>41</v>
      </c>
      <c r="D12" s="53" t="str">
        <f>IF(J12=N12,"TRG","NEPRAVILNO")</f>
        <v>NEPRAVILNO</v>
      </c>
      <c r="E12" s="56"/>
      <c r="F12" s="56"/>
      <c r="G12" s="56"/>
      <c r="H12" s="56"/>
      <c r="I12" s="57"/>
      <c r="J12" s="50" t="s">
        <v>9</v>
      </c>
      <c r="K12" s="51"/>
      <c r="L12" s="51"/>
      <c r="M12" s="52"/>
      <c r="N12" s="19" t="s">
        <v>40</v>
      </c>
      <c r="O12" s="19"/>
      <c r="R12" s="2"/>
      <c r="S12" s="2"/>
      <c r="T12" s="2"/>
      <c r="U12" s="2"/>
      <c r="V12" s="2"/>
      <c r="W12" s="2"/>
      <c r="X12" s="2"/>
      <c r="Y12" s="2"/>
      <c r="Z12" s="2"/>
      <c r="AA12" s="2"/>
      <c r="AB12" s="2"/>
      <c r="AC12" s="2"/>
      <c r="AD12" s="2"/>
      <c r="AE12" s="2"/>
      <c r="AF12" s="2"/>
      <c r="AG12" s="2"/>
      <c r="AH12" s="2"/>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row>
    <row r="13" spans="1:152" ht="40.950000000000003" customHeight="1" x14ac:dyDescent="0.65">
      <c r="A13" s="25" t="s">
        <v>5</v>
      </c>
      <c r="B13" s="21" t="s">
        <v>5</v>
      </c>
      <c r="C13" s="22" t="s">
        <v>34</v>
      </c>
      <c r="D13" s="47" t="str">
        <f>IF(J13=N29,"NAHOD","NEPRAVILNO")</f>
        <v>NEPRAVILNO</v>
      </c>
      <c r="E13" s="49"/>
      <c r="F13" s="49"/>
      <c r="G13" s="49"/>
      <c r="H13" s="49"/>
      <c r="I13" s="49"/>
      <c r="J13" s="50" t="s">
        <v>9</v>
      </c>
      <c r="K13" s="51"/>
      <c r="L13" s="51"/>
      <c r="M13" s="52"/>
      <c r="N13" s="19" t="s">
        <v>21</v>
      </c>
      <c r="O13" s="19"/>
      <c r="R13" s="2"/>
      <c r="S13" s="2"/>
      <c r="T13" s="6"/>
      <c r="U13" s="2"/>
      <c r="V13" s="2"/>
      <c r="W13" s="2"/>
      <c r="X13" s="2"/>
      <c r="Y13" s="2"/>
      <c r="Z13" s="2"/>
      <c r="AA13" s="2"/>
      <c r="AB13" s="2"/>
      <c r="AC13" s="2"/>
      <c r="AD13" s="2"/>
      <c r="AE13" s="2"/>
      <c r="AF13" s="2"/>
      <c r="AG13" s="2"/>
      <c r="AH13" s="2"/>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row>
    <row r="14" spans="1:152" ht="40.950000000000003" customHeight="1" x14ac:dyDescent="0.65">
      <c r="A14" s="25" t="s">
        <v>7</v>
      </c>
      <c r="B14" s="21" t="s">
        <v>7</v>
      </c>
      <c r="C14" s="23" t="s">
        <v>54</v>
      </c>
      <c r="D14" s="53" t="str">
        <f>IF(J14=N14,"UVALA","NEPRAVILNO")</f>
        <v>NEPRAVILNO</v>
      </c>
      <c r="E14" s="56"/>
      <c r="F14" s="56"/>
      <c r="G14" s="56"/>
      <c r="H14" s="56"/>
      <c r="I14" s="57"/>
      <c r="J14" s="50" t="s">
        <v>9</v>
      </c>
      <c r="K14" s="51"/>
      <c r="L14" s="51"/>
      <c r="M14" s="52"/>
      <c r="N14" s="19" t="s">
        <v>22</v>
      </c>
      <c r="O14" s="19"/>
      <c r="R14" s="2"/>
      <c r="S14" s="2"/>
      <c r="T14" s="6"/>
      <c r="U14" s="2"/>
      <c r="V14" s="2"/>
      <c r="W14" s="2"/>
      <c r="X14" s="2"/>
      <c r="Y14" s="2"/>
      <c r="Z14" s="2"/>
      <c r="AA14" s="2"/>
      <c r="AB14" s="2"/>
      <c r="AC14" s="2"/>
      <c r="AD14" s="2"/>
      <c r="AE14" s="2"/>
      <c r="AF14" s="2"/>
      <c r="AG14" s="2"/>
      <c r="AH14" s="2"/>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row>
    <row r="15" spans="1:152" ht="40.950000000000003" customHeight="1" x14ac:dyDescent="0.65">
      <c r="A15" s="25" t="s">
        <v>3</v>
      </c>
      <c r="B15" s="21" t="s">
        <v>3</v>
      </c>
      <c r="C15" s="22" t="s">
        <v>35</v>
      </c>
      <c r="D15" s="47" t="str">
        <f>IF(J15=N15,"ORKAN","NEPRAVILNO")</f>
        <v>NEPRAVILNO</v>
      </c>
      <c r="E15" s="49"/>
      <c r="F15" s="49"/>
      <c r="G15" s="49"/>
      <c r="H15" s="49"/>
      <c r="I15" s="49"/>
      <c r="J15" s="50" t="s">
        <v>9</v>
      </c>
      <c r="K15" s="51"/>
      <c r="L15" s="51"/>
      <c r="M15" s="52"/>
      <c r="N15" s="19" t="s">
        <v>42</v>
      </c>
      <c r="O15" s="19"/>
      <c r="R15" s="2"/>
      <c r="S15" s="2"/>
      <c r="T15" s="2"/>
      <c r="U15" s="2"/>
      <c r="V15" s="2"/>
      <c r="W15" s="2"/>
      <c r="X15" s="2"/>
      <c r="Y15" s="2"/>
      <c r="Z15" s="2"/>
      <c r="AA15" s="2"/>
      <c r="AB15" s="2"/>
      <c r="AC15" s="2"/>
      <c r="AD15" s="2"/>
      <c r="AE15" s="2"/>
      <c r="AF15" s="2"/>
      <c r="AG15" s="2"/>
      <c r="AH15" s="2"/>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row>
    <row r="16" spans="1:152" ht="40.950000000000003" customHeight="1" x14ac:dyDescent="0.65">
      <c r="A16" s="25" t="s">
        <v>8</v>
      </c>
      <c r="B16" s="21" t="s">
        <v>8</v>
      </c>
      <c r="C16" s="23" t="s">
        <v>43</v>
      </c>
      <c r="D16" s="53" t="str">
        <f>IF(J16=N16,"ŠVEDSKA","NEPRAVILNO")</f>
        <v>NEPRAVILNO</v>
      </c>
      <c r="E16" s="56"/>
      <c r="F16" s="56"/>
      <c r="G16" s="56"/>
      <c r="H16" s="56"/>
      <c r="I16" s="57"/>
      <c r="J16" s="50" t="s">
        <v>9</v>
      </c>
      <c r="K16" s="51"/>
      <c r="L16" s="51"/>
      <c r="M16" s="52"/>
      <c r="N16" s="19" t="s">
        <v>44</v>
      </c>
      <c r="O16" s="19"/>
      <c r="R16" s="2"/>
      <c r="S16" s="2"/>
      <c r="T16" s="2"/>
      <c r="U16" s="2"/>
      <c r="V16" s="2"/>
      <c r="W16" s="2"/>
      <c r="X16" s="2"/>
      <c r="Y16" s="2"/>
      <c r="Z16" s="2"/>
      <c r="AA16" s="2"/>
      <c r="AB16" s="2"/>
      <c r="AC16" s="2"/>
      <c r="AD16" s="2"/>
      <c r="AE16" s="2"/>
      <c r="AF16" s="2"/>
      <c r="AG16" s="2"/>
      <c r="AH16" s="2"/>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row>
    <row r="17" spans="1:152" ht="40.950000000000003" customHeight="1" x14ac:dyDescent="0.65">
      <c r="A17" s="25" t="s">
        <v>24</v>
      </c>
      <c r="B17" s="21" t="s">
        <v>24</v>
      </c>
      <c r="C17" s="23" t="s">
        <v>47</v>
      </c>
      <c r="D17" s="53" t="str">
        <f>IF(J17=N17,"GRAD","NEPRAVILNO")</f>
        <v>NEPRAVILNO</v>
      </c>
      <c r="E17" s="58"/>
      <c r="F17" s="58"/>
      <c r="G17" s="58"/>
      <c r="H17" s="58"/>
      <c r="I17" s="59"/>
      <c r="J17" s="50" t="s">
        <v>9</v>
      </c>
      <c r="K17" s="51"/>
      <c r="L17" s="51"/>
      <c r="M17" s="52"/>
      <c r="N17" s="19" t="s">
        <v>48</v>
      </c>
      <c r="O17" s="19"/>
      <c r="R17" s="2"/>
      <c r="S17" s="2"/>
      <c r="T17" s="2"/>
      <c r="U17" s="2"/>
      <c r="V17" s="2"/>
      <c r="W17" s="2"/>
      <c r="X17" s="2"/>
      <c r="Y17" s="2"/>
      <c r="Z17" s="2"/>
      <c r="AA17" s="2"/>
      <c r="AB17" s="2"/>
      <c r="AC17" s="2"/>
      <c r="AD17" s="2"/>
      <c r="AE17" s="2"/>
      <c r="AF17" s="2"/>
      <c r="AG17" s="2"/>
      <c r="AH17" s="2"/>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row>
    <row r="18" spans="1:152" ht="40.950000000000003" customHeight="1" x14ac:dyDescent="0.65">
      <c r="A18" s="25" t="s">
        <v>7</v>
      </c>
      <c r="B18" s="21" t="s">
        <v>7</v>
      </c>
      <c r="C18" s="22" t="s">
        <v>36</v>
      </c>
      <c r="D18" s="47" t="str">
        <f>IF(J18=N18,"USTAVA","NEPRAVILNO")</f>
        <v>NEPRAVILNO</v>
      </c>
      <c r="E18" s="49"/>
      <c r="F18" s="49"/>
      <c r="G18" s="49"/>
      <c r="H18" s="49"/>
      <c r="I18" s="49"/>
      <c r="J18" s="50" t="s">
        <v>9</v>
      </c>
      <c r="K18" s="51"/>
      <c r="L18" s="51"/>
      <c r="M18" s="52"/>
      <c r="N18" s="19" t="s">
        <v>17</v>
      </c>
      <c r="O18" s="19"/>
      <c r="R18" s="2"/>
      <c r="S18" s="2"/>
      <c r="T18" s="2"/>
      <c r="U18" s="2"/>
      <c r="V18" s="2"/>
      <c r="W18" s="2"/>
      <c r="X18" s="2"/>
      <c r="Y18" s="2"/>
      <c r="Z18" s="2"/>
      <c r="AA18" s="2"/>
      <c r="AB18" s="2"/>
      <c r="AC18" s="2"/>
      <c r="AD18" s="2"/>
      <c r="AE18" s="2"/>
      <c r="AF18" s="2"/>
      <c r="AG18" s="2"/>
      <c r="AH18" s="2"/>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row>
    <row r="19" spans="1:152" ht="40.950000000000003" customHeight="1" x14ac:dyDescent="0.65">
      <c r="A19" s="25" t="s">
        <v>14</v>
      </c>
      <c r="B19" s="21" t="s">
        <v>14</v>
      </c>
      <c r="C19" s="7" t="s">
        <v>45</v>
      </c>
      <c r="D19" s="53" t="str">
        <f>IF(J19=N19,"ELAN","NEPRAVILNO")</f>
        <v>NEPRAVILNO</v>
      </c>
      <c r="E19" s="54"/>
      <c r="F19" s="54"/>
      <c r="G19" s="54"/>
      <c r="H19" s="54"/>
      <c r="I19" s="55"/>
      <c r="J19" s="50" t="s">
        <v>9</v>
      </c>
      <c r="K19" s="51"/>
      <c r="L19" s="51"/>
      <c r="M19" s="52"/>
      <c r="N19" s="19" t="s">
        <v>18</v>
      </c>
      <c r="O19" s="19"/>
      <c r="R19" s="2"/>
      <c r="S19" s="2"/>
      <c r="T19" s="2"/>
      <c r="U19" s="2"/>
      <c r="V19" s="2"/>
      <c r="W19" s="2"/>
      <c r="X19" s="2"/>
      <c r="Y19" s="2"/>
      <c r="Z19" s="2"/>
      <c r="AA19" s="2"/>
      <c r="AB19" s="2"/>
      <c r="AC19" s="2"/>
      <c r="AD19" s="2"/>
      <c r="AE19" s="2"/>
      <c r="AF19" s="2"/>
      <c r="AG19" s="2"/>
      <c r="AH19" s="2"/>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row>
    <row r="20" spans="1:152" ht="40.950000000000003" customHeight="1" x14ac:dyDescent="0.65">
      <c r="A20" s="25" t="s">
        <v>11</v>
      </c>
      <c r="B20" s="21" t="s">
        <v>11</v>
      </c>
      <c r="C20" s="23" t="s">
        <v>49</v>
      </c>
      <c r="D20" s="53" t="str">
        <f>IF(J20=N20,"SLOVENEC","NEPRAVILNO")</f>
        <v>NEPRAVILNO</v>
      </c>
      <c r="E20" s="56"/>
      <c r="F20" s="56"/>
      <c r="G20" s="56"/>
      <c r="H20" s="56"/>
      <c r="I20" s="57"/>
      <c r="J20" s="50" t="s">
        <v>9</v>
      </c>
      <c r="K20" s="51"/>
      <c r="L20" s="51"/>
      <c r="M20" s="52"/>
      <c r="N20" s="19" t="s">
        <v>55</v>
      </c>
      <c r="O20" s="19"/>
      <c r="R20" s="2"/>
      <c r="S20" s="2"/>
      <c r="T20" s="2"/>
      <c r="U20" s="2"/>
      <c r="V20" s="2"/>
      <c r="W20" s="2"/>
      <c r="X20" s="2"/>
      <c r="Y20" s="2"/>
      <c r="Z20" s="2"/>
      <c r="AA20" s="2"/>
      <c r="AB20" s="2"/>
      <c r="AC20" s="2"/>
      <c r="AD20" s="2"/>
      <c r="AE20" s="2"/>
      <c r="AF20" s="2"/>
      <c r="AG20" s="2"/>
      <c r="AH20" s="2"/>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row>
    <row r="21" spans="1:152" ht="40.950000000000003" customHeight="1" x14ac:dyDescent="0.65">
      <c r="A21" s="25" t="s">
        <v>6</v>
      </c>
      <c r="B21" s="21" t="s">
        <v>6</v>
      </c>
      <c r="C21" s="23" t="s">
        <v>50</v>
      </c>
      <c r="D21" s="53" t="str">
        <f>IF(J21=N21,"KRKA","NEPRAVILNO")</f>
        <v>NEPRAVILNO</v>
      </c>
      <c r="E21" s="56"/>
      <c r="F21" s="56"/>
      <c r="G21" s="56"/>
      <c r="H21" s="56"/>
      <c r="I21" s="57"/>
      <c r="J21" s="50" t="s">
        <v>9</v>
      </c>
      <c r="K21" s="51"/>
      <c r="L21" s="51"/>
      <c r="M21" s="52"/>
      <c r="N21" s="19" t="s">
        <v>51</v>
      </c>
      <c r="O21" s="19"/>
      <c r="R21" s="2"/>
      <c r="S21" s="2"/>
      <c r="T21" s="2"/>
      <c r="U21" s="2"/>
      <c r="V21" s="2"/>
      <c r="W21" s="2"/>
      <c r="X21" s="2"/>
      <c r="Y21" s="2"/>
      <c r="Z21" s="2"/>
      <c r="AA21" s="2"/>
      <c r="AB21" s="2"/>
      <c r="AC21" s="2"/>
      <c r="AD21" s="2"/>
      <c r="AE21" s="2"/>
      <c r="AF21" s="2"/>
      <c r="AG21" s="2"/>
      <c r="AH21" s="2"/>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row>
    <row r="22" spans="1:152" ht="40.950000000000003" customHeight="1" x14ac:dyDescent="0.65">
      <c r="A22" s="25" t="s">
        <v>2</v>
      </c>
      <c r="B22" s="21" t="s">
        <v>2</v>
      </c>
      <c r="C22" s="22" t="s">
        <v>37</v>
      </c>
      <c r="D22" s="47" t="str">
        <f>IF(J22=N32,"PODMORNICA","NEPRAVILNO")</f>
        <v>NEPRAVILNO</v>
      </c>
      <c r="E22" s="49"/>
      <c r="F22" s="49"/>
      <c r="G22" s="49"/>
      <c r="H22" s="49"/>
      <c r="I22" s="49"/>
      <c r="J22" s="50" t="s">
        <v>9</v>
      </c>
      <c r="K22" s="51"/>
      <c r="L22" s="51"/>
      <c r="M22" s="52"/>
      <c r="N22" s="19" t="s">
        <v>23</v>
      </c>
      <c r="O22" s="19"/>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row>
    <row r="23" spans="1:152" ht="40.950000000000003" customHeight="1" x14ac:dyDescent="0.65">
      <c r="A23" s="25" t="s">
        <v>15</v>
      </c>
      <c r="B23" s="21" t="s">
        <v>15</v>
      </c>
      <c r="C23" s="23" t="s">
        <v>46</v>
      </c>
      <c r="D23" s="53" t="str">
        <f>IF(J23=N23,"RELIGIJA","NEPRAVILNO")</f>
        <v>NEPRAVILNO</v>
      </c>
      <c r="E23" s="54"/>
      <c r="F23" s="54"/>
      <c r="G23" s="54"/>
      <c r="H23" s="54"/>
      <c r="I23" s="55"/>
      <c r="J23" s="50" t="s">
        <v>9</v>
      </c>
      <c r="K23" s="51"/>
      <c r="L23" s="51"/>
      <c r="M23" s="52"/>
      <c r="N23" s="19" t="s">
        <v>19</v>
      </c>
      <c r="O23" s="19"/>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row>
    <row r="24" spans="1:152" ht="40.950000000000003" customHeight="1" x14ac:dyDescent="0.65">
      <c r="A24" s="25" t="s">
        <v>27</v>
      </c>
      <c r="B24" s="21" t="s">
        <v>27</v>
      </c>
      <c r="C24" s="23" t="s">
        <v>52</v>
      </c>
      <c r="D24" s="53" t="str">
        <f>IF(J24=N24,"DINOZAVRI","NEPRAVILNO")</f>
        <v>NEPRAVILNO</v>
      </c>
      <c r="E24" s="54"/>
      <c r="F24" s="54"/>
      <c r="G24" s="54"/>
      <c r="H24" s="54"/>
      <c r="I24" s="55"/>
      <c r="J24" s="50" t="s">
        <v>9</v>
      </c>
      <c r="K24" s="51"/>
      <c r="L24" s="51"/>
      <c r="M24" s="52"/>
      <c r="N24" s="19" t="s">
        <v>53</v>
      </c>
      <c r="O24" s="19"/>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row>
    <row r="25" spans="1:152" ht="40.950000000000003" customHeight="1" x14ac:dyDescent="0.3">
      <c r="N25" s="4"/>
      <c r="O25" s="4"/>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row>
    <row r="26" spans="1:152" ht="40.950000000000003" customHeight="1" x14ac:dyDescent="0.3">
      <c r="N26" s="4"/>
      <c r="O26" s="4"/>
      <c r="P26" s="4"/>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row>
    <row r="27" spans="1:152" ht="40.950000000000003" customHeight="1" x14ac:dyDescent="0.3">
      <c r="N27" s="4"/>
      <c r="O27" s="4"/>
      <c r="P27" s="4"/>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row>
    <row r="28" spans="1:152" ht="40.950000000000003" customHeight="1" x14ac:dyDescent="0.3">
      <c r="N28" s="4"/>
      <c r="O28" s="4"/>
      <c r="P28" s="4"/>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row>
    <row r="29" spans="1:152" ht="40.950000000000003" customHeight="1" x14ac:dyDescent="0.3">
      <c r="N29" s="4"/>
      <c r="O29" s="4"/>
      <c r="P29" s="4"/>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row>
    <row r="30" spans="1:152" ht="40.950000000000003" customHeight="1" x14ac:dyDescent="0.3">
      <c r="N30" s="4"/>
      <c r="O30" s="4"/>
      <c r="P30" s="4"/>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row>
    <row r="31" spans="1:152" ht="40.950000000000003" customHeight="1" x14ac:dyDescent="0.3">
      <c r="N31" s="3" t="s">
        <v>22</v>
      </c>
      <c r="O31" s="4"/>
      <c r="P31" s="4"/>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row>
    <row r="32" spans="1:152" ht="40.950000000000003" customHeight="1" x14ac:dyDescent="0.3">
      <c r="M32" s="4"/>
      <c r="N32" s="4"/>
      <c r="O32" s="4"/>
      <c r="P32" s="4"/>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row>
    <row r="33" spans="13:152" ht="40.950000000000003" customHeight="1" x14ac:dyDescent="0.3">
      <c r="M33" s="4"/>
      <c r="N33" s="4"/>
      <c r="O33" s="4"/>
      <c r="P33" s="4"/>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row>
    <row r="34" spans="13:152" ht="40.950000000000003" customHeight="1" x14ac:dyDescent="0.3">
      <c r="M34" s="4"/>
      <c r="N34" s="4"/>
      <c r="O34" s="4"/>
      <c r="P34" s="4"/>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row>
    <row r="35" spans="13:152" x14ac:dyDescent="0.3">
      <c r="M35" s="4"/>
      <c r="N35" s="4"/>
      <c r="O35" s="4"/>
      <c r="P35" s="4"/>
    </row>
    <row r="36" spans="13:152" x14ac:dyDescent="0.3">
      <c r="M36" s="4"/>
      <c r="N36" s="4"/>
      <c r="O36" s="4"/>
      <c r="P36" s="4"/>
    </row>
    <row r="37" spans="13:152" x14ac:dyDescent="0.3">
      <c r="M37" s="4"/>
      <c r="N37" s="4"/>
      <c r="O37" s="4"/>
      <c r="P37" s="4"/>
    </row>
    <row r="38" spans="13:152" x14ac:dyDescent="0.3">
      <c r="M38" s="4"/>
      <c r="N38" s="4"/>
      <c r="O38" s="4"/>
      <c r="P38" s="4"/>
    </row>
    <row r="39" spans="13:152" x14ac:dyDescent="0.3">
      <c r="M39" s="4"/>
      <c r="N39" s="4"/>
      <c r="O39" s="4"/>
      <c r="P39" s="4"/>
    </row>
    <row r="40" spans="13:152" x14ac:dyDescent="0.3">
      <c r="M40" s="4"/>
      <c r="N40" s="4"/>
      <c r="O40" s="4"/>
      <c r="P40" s="4"/>
    </row>
    <row r="41" spans="13:152" x14ac:dyDescent="0.3">
      <c r="M41" s="4"/>
      <c r="N41" s="4"/>
      <c r="O41" s="4"/>
      <c r="P41" s="4"/>
    </row>
  </sheetData>
  <sheetProtection sheet="1" objects="1" scenarios="1"/>
  <mergeCells count="36">
    <mergeCell ref="D20:I20"/>
    <mergeCell ref="J12:M12"/>
    <mergeCell ref="J20:M20"/>
    <mergeCell ref="D14:I14"/>
    <mergeCell ref="J14:M14"/>
    <mergeCell ref="D17:I17"/>
    <mergeCell ref="D19:I19"/>
    <mergeCell ref="J18:M18"/>
    <mergeCell ref="D13:I13"/>
    <mergeCell ref="D16:I16"/>
    <mergeCell ref="J16:M16"/>
    <mergeCell ref="J19:M19"/>
    <mergeCell ref="D18:I18"/>
    <mergeCell ref="J7:M7"/>
    <mergeCell ref="J17:M17"/>
    <mergeCell ref="D7:I7"/>
    <mergeCell ref="D8:I8"/>
    <mergeCell ref="D9:I9"/>
    <mergeCell ref="J8:M8"/>
    <mergeCell ref="J9:M9"/>
    <mergeCell ref="J10:M10"/>
    <mergeCell ref="J11:M11"/>
    <mergeCell ref="D24:I24"/>
    <mergeCell ref="J24:M24"/>
    <mergeCell ref="D21:I21"/>
    <mergeCell ref="J21:M21"/>
    <mergeCell ref="D23:I23"/>
    <mergeCell ref="J23:M23"/>
    <mergeCell ref="D22:I22"/>
    <mergeCell ref="J22:M22"/>
    <mergeCell ref="D15:I15"/>
    <mergeCell ref="D10:I10"/>
    <mergeCell ref="D11:I11"/>
    <mergeCell ref="D12:I12"/>
    <mergeCell ref="J13:M13"/>
    <mergeCell ref="J15:M15"/>
  </mergeCells>
  <conditionalFormatting sqref="A2">
    <cfRule type="cellIs" dxfId="60" priority="67" operator="notEqual">
      <formula>"N"</formula>
    </cfRule>
  </conditionalFormatting>
  <conditionalFormatting sqref="A3">
    <cfRule type="cellIs" dxfId="59" priority="66" operator="notEqual">
      <formula>"O"</formula>
    </cfRule>
  </conditionalFormatting>
  <conditionalFormatting sqref="A5">
    <cfRule type="cellIs" dxfId="58" priority="65" operator="notEqual">
      <formula>"P"</formula>
    </cfRule>
  </conditionalFormatting>
  <conditionalFormatting sqref="A1">
    <cfRule type="cellIs" dxfId="57" priority="64" operator="notEqual">
      <formula>"Z"</formula>
    </cfRule>
  </conditionalFormatting>
  <conditionalFormatting sqref="F1">
    <cfRule type="cellIs" dxfId="56" priority="63" operator="notEqual">
      <formula>"P"</formula>
    </cfRule>
  </conditionalFormatting>
  <conditionalFormatting sqref="D2">
    <cfRule type="cellIs" dxfId="55" priority="62" operator="notEqual">
      <formula>"U"</formula>
    </cfRule>
  </conditionalFormatting>
  <conditionalFormatting sqref="E3">
    <cfRule type="cellIs" dxfId="54" priority="61" operator="notEqual">
      <formula>"Š"</formula>
    </cfRule>
  </conditionalFormatting>
  <conditionalFormatting sqref="G4">
    <cfRule type="cellIs" dxfId="53" priority="60" operator="notEqual">
      <formula>"E"</formula>
    </cfRule>
  </conditionalFormatting>
  <conditionalFormatting sqref="I5">
    <cfRule type="cellIs" dxfId="52" priority="59" operator="notEqual">
      <formula>"R"</formula>
    </cfRule>
  </conditionalFormatting>
  <conditionalFormatting sqref="A4">
    <cfRule type="cellIs" dxfId="51" priority="58" operator="notEqual">
      <formula>"U"</formula>
    </cfRule>
  </conditionalFormatting>
  <conditionalFormatting sqref="E1">
    <cfRule type="cellIs" dxfId="50" priority="57" operator="notEqual">
      <formula>"O"</formula>
    </cfRule>
  </conditionalFormatting>
  <conditionalFormatting sqref="C5">
    <cfRule type="cellIs" dxfId="49" priority="43" operator="notEqual">
      <formula>"O"</formula>
    </cfRule>
    <cfRule type="cellIs" dxfId="48" priority="55" operator="notEqual">
      <formula>"O"</formula>
    </cfRule>
  </conditionalFormatting>
  <conditionalFormatting sqref="M5">
    <cfRule type="cellIs" dxfId="47" priority="41" operator="notEqual">
      <formula>"O"</formula>
    </cfRule>
    <cfRule type="cellIs" dxfId="46" priority="54" operator="notEqual">
      <formula>"O"</formula>
    </cfRule>
  </conditionalFormatting>
  <conditionalFormatting sqref="B1">
    <cfRule type="cellIs" dxfId="45" priority="3" operator="notEqual">
      <formula>"A"</formula>
    </cfRule>
    <cfRule type="cellIs" dxfId="44" priority="53" operator="notEqual">
      <formula>"A"</formula>
    </cfRule>
  </conditionalFormatting>
  <conditionalFormatting sqref="B2">
    <cfRule type="cellIs" dxfId="43" priority="2" operator="notEqual">
      <formula>"A"</formula>
    </cfRule>
    <cfRule type="cellIs" dxfId="42" priority="52" operator="notEqual">
      <formula>"A"</formula>
    </cfRule>
  </conditionalFormatting>
  <conditionalFormatting sqref="E4">
    <cfRule type="cellIs" dxfId="41" priority="51" operator="notEqual">
      <formula>"A"</formula>
    </cfRule>
  </conditionalFormatting>
  <conditionalFormatting sqref="J5">
    <cfRule type="cellIs" dxfId="40" priority="50" operator="notEqual">
      <formula>"A"</formula>
    </cfRule>
  </conditionalFormatting>
  <conditionalFormatting sqref="H3">
    <cfRule type="cellIs" dxfId="39" priority="49" operator="notEqual">
      <formula>"A"</formula>
    </cfRule>
  </conditionalFormatting>
  <conditionalFormatting sqref="E5">
    <cfRule type="cellIs" dxfId="38" priority="48" operator="notEqual">
      <formula>"A"</formula>
    </cfRule>
  </conditionalFormatting>
  <conditionalFormatting sqref="C2">
    <cfRule type="cellIs" dxfId="37" priority="1" operator="notEqual">
      <formula>"K"</formula>
    </cfRule>
    <cfRule type="cellIs" dxfId="36" priority="47" operator="notEqual">
      <formula>"K"</formula>
    </cfRule>
  </conditionalFormatting>
  <conditionalFormatting sqref="C4">
    <cfRule type="cellIs" dxfId="35" priority="46" operator="notEqual">
      <formula>"K"</formula>
    </cfRule>
  </conditionalFormatting>
  <conditionalFormatting sqref="I1">
    <cfRule type="cellIs" dxfId="34" priority="45" operator="notEqual">
      <formula>"K"</formula>
    </cfRule>
  </conditionalFormatting>
  <conditionalFormatting sqref="D3">
    <cfRule type="cellIs" dxfId="33" priority="44" operator="notEqual">
      <formula>"A"</formula>
    </cfRule>
  </conditionalFormatting>
  <conditionalFormatting sqref="O5">
    <cfRule type="cellIs" dxfId="32" priority="39" operator="notEqual">
      <formula>"O"</formula>
    </cfRule>
    <cfRule type="cellIs" dxfId="31" priority="40" operator="notEqual">
      <formula>"O"</formula>
    </cfRule>
  </conditionalFormatting>
  <conditionalFormatting sqref="C1">
    <cfRule type="cellIs" dxfId="30" priority="38" operator="notEqual">
      <formula>"S"</formula>
    </cfRule>
  </conditionalFormatting>
  <conditionalFormatting sqref="B4">
    <cfRule type="cellIs" dxfId="29" priority="37" operator="notEqual">
      <formula>"S"</formula>
    </cfRule>
  </conditionalFormatting>
  <conditionalFormatting sqref="H1">
    <cfRule type="cellIs" dxfId="28" priority="35" operator="notEqual">
      <formula>"I"</formula>
    </cfRule>
  </conditionalFormatting>
  <conditionalFormatting sqref="J1">
    <cfRule type="cellIs" dxfId="27" priority="34" operator="notEqual">
      <formula>"I"</formula>
    </cfRule>
  </conditionalFormatting>
  <conditionalFormatting sqref="H5">
    <cfRule type="cellIs" dxfId="26" priority="33" operator="notEqual">
      <formula>"I"</formula>
    </cfRule>
  </conditionalFormatting>
  <conditionalFormatting sqref="Q5">
    <cfRule type="cellIs" dxfId="25" priority="32" operator="notEqual">
      <formula>"I"</formula>
    </cfRule>
  </conditionalFormatting>
  <conditionalFormatting sqref="J3">
    <cfRule type="cellIs" dxfId="24" priority="30" operator="notEqual">
      <formula>"J"</formula>
    </cfRule>
  </conditionalFormatting>
  <conditionalFormatting sqref="F5">
    <cfRule type="cellIs" dxfId="23" priority="29" operator="notEqual">
      <formula>"J"</formula>
    </cfRule>
  </conditionalFormatting>
  <conditionalFormatting sqref="F4">
    <cfRule type="cellIs" dxfId="22" priority="28" operator="notEqual">
      <formula>"J"</formula>
    </cfRule>
  </conditionalFormatting>
  <conditionalFormatting sqref="F3">
    <cfRule type="cellIs" dxfId="21" priority="27" operator="notEqual">
      <formula>"E"</formula>
    </cfRule>
  </conditionalFormatting>
  <conditionalFormatting sqref="G1">
    <cfRule type="cellIs" dxfId="20" priority="26" operator="notEqual">
      <formula>"N"</formula>
    </cfRule>
  </conditionalFormatting>
  <conditionalFormatting sqref="I3">
    <cfRule type="cellIs" dxfId="19" priority="25" operator="notEqual">
      <formula>"N"</formula>
    </cfRule>
  </conditionalFormatting>
  <conditionalFormatting sqref="H4">
    <cfRule type="cellIs" dxfId="18" priority="24" operator="notEqual">
      <formula>"V"</formula>
    </cfRule>
  </conditionalFormatting>
  <conditionalFormatting sqref="G5">
    <cfRule type="cellIs" dxfId="17" priority="23" operator="notEqual">
      <formula>"N"</formula>
    </cfRule>
  </conditionalFormatting>
  <conditionalFormatting sqref="K3">
    <cfRule type="cellIs" dxfId="16" priority="22" operator="notEqual">
      <formula>"E"</formula>
    </cfRule>
  </conditionalFormatting>
  <conditionalFormatting sqref="D1">
    <cfRule type="cellIs" dxfId="15" priority="21" operator="notEqual">
      <formula>"T"</formula>
    </cfRule>
  </conditionalFormatting>
  <conditionalFormatting sqref="E2">
    <cfRule type="cellIs" dxfId="14" priority="19" operator="notEqual">
      <formula>"P"</formula>
    </cfRule>
  </conditionalFormatting>
  <conditionalFormatting sqref="B5">
    <cfRule type="cellIs" dxfId="13" priority="18" operator="notEqual">
      <formula>"R"</formula>
    </cfRule>
  </conditionalFormatting>
  <conditionalFormatting sqref="G3">
    <cfRule type="cellIs" dxfId="12" priority="17" operator="notEqual">
      <formula>"V"</formula>
    </cfRule>
  </conditionalFormatting>
  <conditionalFormatting sqref="N5">
    <cfRule type="cellIs" dxfId="11" priority="16" operator="notEqual">
      <formula>"V"</formula>
    </cfRule>
  </conditionalFormatting>
  <conditionalFormatting sqref="B3">
    <cfRule type="cellIs" dxfId="10" priority="15" operator="notEqual">
      <formula>"G"</formula>
    </cfRule>
  </conditionalFormatting>
  <conditionalFormatting sqref="L5">
    <cfRule type="cellIs" dxfId="9" priority="14" operator="notEqual">
      <formula>"G"</formula>
    </cfRule>
  </conditionalFormatting>
  <conditionalFormatting sqref="D4">
    <cfRule type="cellIs" dxfId="8" priority="13" operator="notEqual">
      <formula>"L"</formula>
    </cfRule>
  </conditionalFormatting>
  <conditionalFormatting sqref="D5">
    <cfRule type="cellIs" dxfId="7" priority="12" operator="notEqual">
      <formula>"D"</formula>
    </cfRule>
  </conditionalFormatting>
  <conditionalFormatting sqref="K5">
    <cfRule type="cellIs" dxfId="6" priority="11" operator="notEqual">
      <formula>"Z"</formula>
    </cfRule>
  </conditionalFormatting>
  <conditionalFormatting sqref="P5">
    <cfRule type="cellIs" dxfId="5" priority="10" operator="notEqual">
      <formula>"R"</formula>
    </cfRule>
  </conditionalFormatting>
  <conditionalFormatting sqref="C3">
    <cfRule type="cellIs" dxfId="4" priority="8" operator="notEqual">
      <formula>"L"</formula>
    </cfRule>
  </conditionalFormatting>
  <conditionalFormatting sqref="I4">
    <cfRule type="cellIs" dxfId="3" priority="7" operator="notEqual">
      <formula>"A"</formula>
    </cfRule>
  </conditionalFormatting>
  <conditionalFormatting sqref="J4">
    <cfRule type="cellIs" dxfId="2" priority="6" operator="notEqual">
      <formula>"N"</formula>
    </cfRule>
  </conditionalFormatting>
  <conditionalFormatting sqref="K4">
    <cfRule type="cellIs" dxfId="1" priority="5" operator="notEqual">
      <formula>"J"</formula>
    </cfRule>
  </conditionalFormatting>
  <conditionalFormatting sqref="L4">
    <cfRule type="cellIs" dxfId="0" priority="4" operator="notEqual">
      <formula>"E"</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nepriznani_odhodki</vt:lpstr>
      <vt:lpstr>križanka-sestavljanje (2)</vt:lpstr>
      <vt:lpstr>primer_križanka_rezerva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Janez</dc:creator>
  <cp:lastModifiedBy>Janez</cp:lastModifiedBy>
  <dcterms:created xsi:type="dcterms:W3CDTF">2016-04-03T22:37:02Z</dcterms:created>
  <dcterms:modified xsi:type="dcterms:W3CDTF">2016-05-06T03:44:18Z</dcterms:modified>
</cp:coreProperties>
</file>