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Web Sites\davki\_private\krizanka_publisher\"/>
    </mc:Choice>
  </mc:AlternateContent>
  <bookViews>
    <workbookView xWindow="0" yWindow="0" windowWidth="23040" windowHeight="9996" firstSheet="3" activeTab="3"/>
  </bookViews>
  <sheets>
    <sheet name="vprasanja odgovori-sestavljanje" sheetId="17" state="hidden" r:id="rId1"/>
    <sheet name="primer_vprašanj" sheetId="1" state="hidden" r:id="rId2"/>
    <sheet name="KRIŽANKA REŠENA" sheetId="24" state="hidden" r:id="rId3"/>
    <sheet name="KRIŽANKA NEREŠENA" sheetId="26" r:id="rId4"/>
    <sheet name="križanka-resena" sheetId="23" state="hidden" r:id="rId5"/>
    <sheet name="križanka-za-reševanje" sheetId="25" state="hidden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6" l="1"/>
  <c r="D44" i="26"/>
  <c r="B44" i="26"/>
  <c r="D43" i="26"/>
  <c r="B43" i="26"/>
  <c r="A17" i="26" s="1"/>
  <c r="D42" i="26"/>
  <c r="B42" i="26"/>
  <c r="D15" i="26" s="1"/>
  <c r="D41" i="26"/>
  <c r="B41" i="26"/>
  <c r="A16" i="26" s="1"/>
  <c r="D40" i="26"/>
  <c r="B40" i="26"/>
  <c r="A15" i="26" s="1"/>
  <c r="D39" i="26"/>
  <c r="B39" i="26"/>
  <c r="A14" i="26" s="1"/>
  <c r="D38" i="26"/>
  <c r="B38" i="26"/>
  <c r="A13" i="26" s="1"/>
  <c r="D37" i="26"/>
  <c r="B37" i="26"/>
  <c r="D36" i="26"/>
  <c r="B36" i="26"/>
  <c r="D35" i="26"/>
  <c r="B35" i="26"/>
  <c r="A10" i="26" s="1"/>
  <c r="D34" i="26"/>
  <c r="B34" i="26"/>
  <c r="A9" i="26" s="1"/>
  <c r="D33" i="26"/>
  <c r="B33" i="26"/>
  <c r="A8" i="26" s="1"/>
  <c r="D32" i="26"/>
  <c r="B32" i="26"/>
  <c r="D31" i="26"/>
  <c r="B31" i="26"/>
  <c r="A7" i="26" s="1"/>
  <c r="D30" i="26"/>
  <c r="B30" i="26"/>
  <c r="D29" i="26"/>
  <c r="B29" i="26"/>
  <c r="A6" i="26" s="1"/>
  <c r="D28" i="26"/>
  <c r="B28" i="26"/>
  <c r="F10" i="26" s="1"/>
  <c r="D27" i="26"/>
  <c r="B27" i="26"/>
  <c r="A5" i="26" s="1"/>
  <c r="D26" i="26"/>
  <c r="B26" i="26"/>
  <c r="P17" i="26" s="1"/>
  <c r="D25" i="26"/>
  <c r="B25" i="26"/>
  <c r="A3" i="26" s="1"/>
  <c r="D24" i="26"/>
  <c r="B24" i="26"/>
  <c r="J2" i="26" s="1"/>
  <c r="D23" i="26"/>
  <c r="B23" i="26"/>
  <c r="S17" i="26" s="1"/>
  <c r="D22" i="26"/>
  <c r="B22" i="26"/>
  <c r="F17" i="26" s="1"/>
  <c r="D21" i="26"/>
  <c r="B21" i="26"/>
  <c r="A2" i="26" s="1"/>
  <c r="D20" i="26"/>
  <c r="G15" i="26"/>
  <c r="D19" i="26"/>
  <c r="B19" i="26"/>
  <c r="A1" i="26" s="1"/>
  <c r="O16" i="26"/>
  <c r="L13" i="26"/>
  <c r="A12" i="26"/>
  <c r="F11" i="26"/>
  <c r="A11" i="26"/>
  <c r="E6" i="26"/>
  <c r="N4" i="26"/>
  <c r="D24" i="24"/>
  <c r="B24" i="24"/>
  <c r="D15" i="24"/>
  <c r="B42" i="24"/>
  <c r="D42" i="24"/>
  <c r="E6" i="24"/>
  <c r="B32" i="24"/>
  <c r="D32" i="24"/>
  <c r="S16" i="24"/>
  <c r="J6" i="24"/>
  <c r="B23" i="24"/>
  <c r="S17" i="24" s="1"/>
  <c r="D23" i="24"/>
  <c r="B30" i="24"/>
  <c r="D30" i="24"/>
  <c r="F10" i="24"/>
  <c r="N4" i="24"/>
  <c r="B28" i="24"/>
  <c r="L13" i="24" s="1"/>
  <c r="D28" i="24"/>
  <c r="B22" i="24"/>
  <c r="F17" i="24" s="1"/>
  <c r="D22" i="24"/>
  <c r="B44" i="24"/>
  <c r="D44" i="24"/>
  <c r="B43" i="24"/>
  <c r="A17" i="24" s="1"/>
  <c r="D43" i="24"/>
  <c r="C13" i="24"/>
  <c r="I12" i="24"/>
  <c r="I11" i="24"/>
  <c r="R7" i="24"/>
  <c r="J3" i="24"/>
  <c r="B26" i="24"/>
  <c r="M16" i="24" s="1"/>
  <c r="D26" i="24"/>
  <c r="D20" i="24"/>
  <c r="B20" i="24"/>
  <c r="G15" i="24" s="1"/>
  <c r="B41" i="24"/>
  <c r="A16" i="24" s="1"/>
  <c r="D41" i="24"/>
  <c r="B40" i="24"/>
  <c r="A15" i="24" s="1"/>
  <c r="D40" i="24"/>
  <c r="B39" i="24"/>
  <c r="A14" i="24" s="1"/>
  <c r="D39" i="24"/>
  <c r="B38" i="24"/>
  <c r="A13" i="24" s="1"/>
  <c r="D38" i="24"/>
  <c r="B37" i="24"/>
  <c r="D37" i="24"/>
  <c r="B35" i="24"/>
  <c r="A10" i="24" s="1"/>
  <c r="B36" i="24"/>
  <c r="A11" i="24" s="1"/>
  <c r="D36" i="24"/>
  <c r="D35" i="24"/>
  <c r="D34" i="24"/>
  <c r="B34" i="24"/>
  <c r="A9" i="24" s="1"/>
  <c r="D33" i="24"/>
  <c r="B33" i="24"/>
  <c r="A8" i="24" s="1"/>
  <c r="B31" i="24"/>
  <c r="A7" i="24" s="1"/>
  <c r="D31" i="24"/>
  <c r="B29" i="24"/>
  <c r="A6" i="24" s="1"/>
  <c r="D29" i="24"/>
  <c r="B27" i="24"/>
  <c r="A5" i="24" s="1"/>
  <c r="D27" i="24"/>
  <c r="B25" i="24"/>
  <c r="A3" i="24" s="1"/>
  <c r="D25" i="24"/>
  <c r="B21" i="24"/>
  <c r="A2" i="24" s="1"/>
  <c r="D21" i="24"/>
  <c r="B19" i="24"/>
  <c r="A1" i="24" s="1"/>
  <c r="D19" i="24"/>
  <c r="G16" i="26" l="1"/>
  <c r="L2" i="26"/>
  <c r="L11" i="26"/>
  <c r="V7" i="26"/>
  <c r="I2" i="26"/>
  <c r="G5" i="26"/>
  <c r="J15" i="26"/>
  <c r="M9" i="26"/>
  <c r="K17" i="26"/>
  <c r="L7" i="26"/>
  <c r="O8" i="26"/>
  <c r="G14" i="26"/>
  <c r="M3" i="26"/>
  <c r="H17" i="26"/>
  <c r="R11" i="26"/>
  <c r="G6" i="26"/>
  <c r="D10" i="26"/>
  <c r="C15" i="26"/>
  <c r="S16" i="26"/>
  <c r="P7" i="26"/>
  <c r="G11" i="26"/>
  <c r="D14" i="26"/>
  <c r="M16" i="26"/>
  <c r="C13" i="26"/>
  <c r="H8" i="26"/>
  <c r="I13" i="26"/>
  <c r="J3" i="26"/>
  <c r="R4" i="26"/>
  <c r="D7" i="26"/>
  <c r="D17" i="26"/>
  <c r="R7" i="26"/>
  <c r="J8" i="26"/>
  <c r="J10" i="26"/>
  <c r="I11" i="26"/>
  <c r="I12" i="26"/>
  <c r="D16" i="26"/>
  <c r="E3" i="26"/>
  <c r="H10" i="26"/>
  <c r="D2" i="26"/>
  <c r="J6" i="26"/>
  <c r="D9" i="26"/>
  <c r="B1" i="26"/>
  <c r="H14" i="26"/>
  <c r="N2" i="26"/>
  <c r="H3" i="26"/>
  <c r="A4" i="26"/>
  <c r="H13" i="26"/>
  <c r="H16" i="26"/>
  <c r="L8" i="26"/>
  <c r="E11" i="26"/>
  <c r="F15" i="26"/>
  <c r="M3" i="24"/>
  <c r="H8" i="24"/>
  <c r="F11" i="24"/>
  <c r="D16" i="24"/>
  <c r="E11" i="24"/>
  <c r="O16" i="24"/>
  <c r="G16" i="24"/>
  <c r="B1" i="24"/>
  <c r="B7" i="24"/>
  <c r="G14" i="24"/>
  <c r="K17" i="24"/>
  <c r="H9" i="24"/>
  <c r="K3" i="24"/>
  <c r="D2" i="24"/>
  <c r="G5" i="24"/>
  <c r="L7" i="24"/>
  <c r="M9" i="24"/>
  <c r="C15" i="24"/>
  <c r="D17" i="24"/>
  <c r="H3" i="24"/>
  <c r="R11" i="24"/>
  <c r="H16" i="24"/>
  <c r="E4" i="24"/>
  <c r="H14" i="24"/>
  <c r="D7" i="24"/>
  <c r="J8" i="24"/>
  <c r="I13" i="24"/>
  <c r="I2" i="24"/>
  <c r="G6" i="24"/>
  <c r="V7" i="24"/>
  <c r="D10" i="24"/>
  <c r="J15" i="24"/>
  <c r="G11" i="24"/>
  <c r="P17" i="24"/>
  <c r="N2" i="24"/>
  <c r="L8" i="24"/>
  <c r="H13" i="24"/>
  <c r="H17" i="24"/>
  <c r="K8" i="24"/>
  <c r="S2" i="24"/>
  <c r="D9" i="24"/>
  <c r="S7" i="24"/>
  <c r="P7" i="24"/>
  <c r="J10" i="24"/>
  <c r="D14" i="24"/>
  <c r="L2" i="24"/>
  <c r="O8" i="24"/>
  <c r="L11" i="24"/>
  <c r="R4" i="24"/>
  <c r="E3" i="24"/>
  <c r="H10" i="24"/>
  <c r="F15" i="24"/>
  <c r="A12" i="24"/>
  <c r="A4" i="24"/>
  <c r="D23" i="25"/>
  <c r="B23" i="25"/>
  <c r="P5" i="25" s="1"/>
  <c r="D22" i="25"/>
  <c r="B22" i="25"/>
  <c r="D21" i="25"/>
  <c r="B21" i="25"/>
  <c r="F4" i="25" s="1"/>
  <c r="D20" i="25"/>
  <c r="B20" i="25"/>
  <c r="B4" i="25" s="1"/>
  <c r="D19" i="25"/>
  <c r="B19" i="25"/>
  <c r="D18" i="25"/>
  <c r="B18" i="25"/>
  <c r="D4" i="25" s="1"/>
  <c r="D17" i="25"/>
  <c r="B17" i="25"/>
  <c r="D16" i="25"/>
  <c r="B16" i="25"/>
  <c r="K3" i="25" s="1"/>
  <c r="D15" i="25"/>
  <c r="B15" i="25"/>
  <c r="E3" i="25" s="1"/>
  <c r="D14" i="25"/>
  <c r="B14" i="25"/>
  <c r="D13" i="25"/>
  <c r="B13" i="25"/>
  <c r="D12" i="25"/>
  <c r="B12" i="25"/>
  <c r="D11" i="25"/>
  <c r="B11" i="25"/>
  <c r="G5" i="25" s="1"/>
  <c r="D10" i="25"/>
  <c r="B10" i="25"/>
  <c r="D9" i="25"/>
  <c r="B9" i="25"/>
  <c r="Q5" i="25" s="1"/>
  <c r="D8" i="25"/>
  <c r="B8" i="25"/>
  <c r="E4" i="25" s="1"/>
  <c r="D7" i="25"/>
  <c r="B7" i="25"/>
  <c r="A1" i="25" s="1"/>
  <c r="O5" i="25"/>
  <c r="M5" i="25"/>
  <c r="L5" i="25"/>
  <c r="H5" i="25"/>
  <c r="F5" i="25"/>
  <c r="C5" i="25"/>
  <c r="I4" i="25"/>
  <c r="A4" i="25"/>
  <c r="B3" i="25"/>
  <c r="C2" i="25"/>
  <c r="H1" i="25"/>
  <c r="G1" i="25"/>
  <c r="E1" i="25"/>
  <c r="B5" i="23"/>
  <c r="C5" i="23"/>
  <c r="E1" i="23"/>
  <c r="B23" i="23"/>
  <c r="P5" i="23" s="1"/>
  <c r="D23" i="23"/>
  <c r="B22" i="23"/>
  <c r="D22" i="23"/>
  <c r="F4" i="23"/>
  <c r="B21" i="23"/>
  <c r="F5" i="23" s="1"/>
  <c r="D21" i="23"/>
  <c r="B20" i="23"/>
  <c r="B4" i="23" s="1"/>
  <c r="D20" i="23"/>
  <c r="A4" i="23"/>
  <c r="B19" i="23"/>
  <c r="D19" i="23"/>
  <c r="M5" i="23"/>
  <c r="B18" i="23"/>
  <c r="D4" i="23" s="1"/>
  <c r="D18" i="23"/>
  <c r="L5" i="23"/>
  <c r="B3" i="23"/>
  <c r="B17" i="23"/>
  <c r="D17" i="23"/>
  <c r="F3" i="23"/>
  <c r="B16" i="23"/>
  <c r="K3" i="23" s="1"/>
  <c r="D16" i="23"/>
  <c r="B15" i="23"/>
  <c r="E3" i="23" s="1"/>
  <c r="D15" i="23"/>
  <c r="B14" i="23"/>
  <c r="D14" i="23"/>
  <c r="B13" i="23"/>
  <c r="C2" i="23" s="1"/>
  <c r="D13" i="23"/>
  <c r="D12" i="23"/>
  <c r="B12" i="23"/>
  <c r="B11" i="23"/>
  <c r="A5" i="23" s="1"/>
  <c r="D11" i="23"/>
  <c r="O5" i="23"/>
  <c r="I4" i="23"/>
  <c r="D10" i="23"/>
  <c r="B10" i="23"/>
  <c r="Q5" i="23"/>
  <c r="J1" i="23"/>
  <c r="H1" i="23"/>
  <c r="D9" i="23"/>
  <c r="B9" i="23"/>
  <c r="A3" i="23" s="1"/>
  <c r="B8" i="23"/>
  <c r="J5" i="23" s="1"/>
  <c r="D8" i="23"/>
  <c r="D7" i="23"/>
  <c r="B7" i="23"/>
  <c r="J1" i="25" l="1"/>
  <c r="H4" i="25"/>
  <c r="A5" i="25"/>
  <c r="B5" i="25"/>
  <c r="I5" i="25"/>
  <c r="J4" i="25"/>
  <c r="F3" i="25"/>
  <c r="I3" i="25"/>
  <c r="A3" i="25"/>
  <c r="E5" i="25"/>
  <c r="A2" i="25"/>
  <c r="B2" i="25"/>
  <c r="C3" i="25"/>
  <c r="H3" i="25"/>
  <c r="G4" i="25"/>
  <c r="J5" i="25"/>
  <c r="D3" i="25"/>
  <c r="B1" i="25"/>
  <c r="E5" i="23"/>
  <c r="B2" i="23"/>
  <c r="J4" i="23"/>
  <c r="H5" i="23"/>
  <c r="G1" i="23"/>
  <c r="G4" i="23"/>
  <c r="B1" i="23"/>
  <c r="C3" i="23"/>
  <c r="A2" i="23"/>
  <c r="I5" i="23"/>
  <c r="I3" i="23"/>
  <c r="D3" i="23"/>
  <c r="H3" i="23"/>
  <c r="G5" i="23"/>
  <c r="H4" i="23"/>
  <c r="E4" i="23"/>
  <c r="A1" i="23" l="1"/>
</calcChain>
</file>

<file path=xl/comments1.xml><?xml version="1.0" encoding="utf-8"?>
<comments xmlns="http://schemas.openxmlformats.org/spreadsheetml/2006/main">
  <authors>
    <author>Janez</author>
  </authors>
  <commentList>
    <comment ref="A1" authorId="0" shapeId="0">
      <text>
        <r>
          <rPr>
            <b/>
            <sz val="36"/>
            <color indexed="81"/>
            <rFont val="Segoe UI"/>
            <family val="2"/>
            <charset val="238"/>
          </rPr>
          <t>1.0. Naziv za davek, ki je povezan z nakupom izdelka ali storitve.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1" authorId="0" shapeId="0">
      <text>
        <r>
          <rPr>
            <b/>
            <sz val="26"/>
            <color indexed="81"/>
            <rFont val="Segoe UI"/>
            <family val="2"/>
            <charset val="238"/>
          </rPr>
          <t xml:space="preserve">1.1.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" authorId="0" shapeId="0">
      <text>
        <r>
          <rPr>
            <b/>
            <sz val="36"/>
            <color indexed="81"/>
            <rFont val="Segoe UI"/>
            <family val="2"/>
            <charset val="238"/>
          </rPr>
          <t>2.0. Drugi izraz za bivalni davek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2" authorId="0" shapeId="0">
      <text>
        <r>
          <rPr>
            <b/>
            <sz val="26"/>
            <color indexed="81"/>
            <rFont val="Segoe UI"/>
            <family val="2"/>
            <charset val="238"/>
          </rPr>
          <t>2.1.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2" authorId="0" shapeId="0">
      <text>
        <r>
          <rPr>
            <b/>
            <sz val="26"/>
            <color indexed="81"/>
            <rFont val="Segoe UI"/>
            <family val="2"/>
            <charset val="238"/>
          </rPr>
          <t>2.3.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2" authorId="0" shapeId="0">
      <text>
        <r>
          <rPr>
            <b/>
            <sz val="26"/>
            <color indexed="81"/>
            <rFont val="Segoe UI"/>
            <family val="2"/>
            <charset val="238"/>
          </rPr>
          <t>2.2.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" authorId="0" shapeId="0">
      <text>
        <r>
          <rPr>
            <b/>
            <sz val="36"/>
            <color indexed="81"/>
            <rFont val="Segoe UI"/>
            <family val="2"/>
            <charset val="238"/>
          </rPr>
          <t>3.0. Glavni namen davkov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3" authorId="0" shapeId="0">
      <text>
        <r>
          <rPr>
            <b/>
            <sz val="26"/>
            <color indexed="81"/>
            <rFont val="Segoe UI"/>
            <family val="2"/>
            <charset val="238"/>
          </rPr>
          <t xml:space="preserve">3.1.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K3" authorId="0" shapeId="0">
      <text>
        <r>
          <rPr>
            <b/>
            <sz val="9"/>
            <color indexed="81"/>
            <rFont val="Segoe UI"/>
            <family val="2"/>
            <charset val="238"/>
          </rPr>
          <t>Janez: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" authorId="0" shapeId="0">
      <text>
        <r>
          <rPr>
            <b/>
            <sz val="36"/>
            <color indexed="81"/>
            <rFont val="Segoe UI"/>
            <family val="2"/>
            <charset val="238"/>
          </rPr>
          <t>4.0. Kar naj bi država izboljševala s pobiranjem davkov in prispevkov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4" authorId="0" shapeId="0">
      <text>
        <r>
          <rPr>
            <b/>
            <sz val="26"/>
            <color indexed="81"/>
            <rFont val="Segoe UI"/>
            <family val="2"/>
            <charset val="238"/>
          </rPr>
          <t>4.1.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5" authorId="0" shapeId="0">
      <text>
        <r>
          <rPr>
            <b/>
            <sz val="36"/>
            <color indexed="81"/>
            <rFont val="Segoe UI"/>
            <family val="2"/>
            <charset val="238"/>
          </rPr>
          <t>5.0. Ena izmed oblik, ki jo država financira iz proračuna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6" authorId="0" shapeId="0">
      <text>
        <r>
          <rPr>
            <b/>
            <sz val="36"/>
            <color indexed="81"/>
            <rFont val="Segoe UI"/>
            <family val="2"/>
            <charset val="238"/>
          </rPr>
          <t>6.0. Eden izmed naslovov, iz katerega se plačujejo davki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6" authorId="0" shapeId="0">
      <text>
        <r>
          <rPr>
            <b/>
            <sz val="26"/>
            <color indexed="81"/>
            <rFont val="Segoe UI"/>
            <family val="2"/>
            <charset val="238"/>
          </rPr>
          <t>6.1.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>
      <text>
        <r>
          <rPr>
            <b/>
            <sz val="36"/>
            <color indexed="81"/>
            <rFont val="Segoe UI"/>
            <family val="2"/>
            <charset val="238"/>
          </rPr>
          <t>7.0. kar nas ne opravičuje pri napakah, ki jih storimo pri  plačevanju davčnih obveznosti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8" authorId="0" shapeId="0">
      <text>
        <r>
          <rPr>
            <b/>
            <sz val="36"/>
            <color indexed="81"/>
            <rFont val="Segoe UI"/>
            <family val="2"/>
            <charset val="238"/>
          </rPr>
          <t>8.0. Javna ustanova za spremljanje smotrnosti in namenskosti porabe proračunskega denarja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36"/>
            <color indexed="81"/>
            <rFont val="Segoe UI"/>
            <family val="2"/>
            <charset val="238"/>
          </rPr>
          <t>9.0. Značilnost davka glede obveznosti, ki jo imajo zavezanci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36"/>
            <color indexed="81"/>
            <rFont val="Segoe UI"/>
            <family val="2"/>
            <charset val="238"/>
          </rPr>
          <t>10.0. Eden izmed načel davčnega sistema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36"/>
            <color indexed="81"/>
            <rFont val="Segoe UI"/>
            <family val="2"/>
            <charset val="238"/>
          </rPr>
          <t>11.0. S čimer se izpolni davčna obveznost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2" authorId="0" shapeId="0">
      <text>
        <r>
          <rPr>
            <b/>
            <sz val="36"/>
            <color indexed="81"/>
            <rFont val="Segoe UI"/>
            <family val="2"/>
            <charset val="238"/>
          </rPr>
          <t>12.0. Kar se določi na davčno osnovo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36"/>
            <color indexed="81"/>
            <rFont val="Segoe UI"/>
            <family val="2"/>
            <charset val="238"/>
          </rPr>
          <t>13.0. Ena izmed davčnih stopenj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36"/>
            <color indexed="81"/>
            <rFont val="Segoe UI"/>
            <family val="2"/>
            <charset val="238"/>
          </rPr>
          <t>14.0. Eden izmed davkov glede na način pobiranja?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5" authorId="0" shapeId="0">
      <text>
        <r>
          <rPr>
            <b/>
            <sz val="36"/>
            <color indexed="81"/>
            <rFont val="Segoe UI"/>
            <family val="2"/>
            <charset val="238"/>
          </rPr>
          <t>15.0. drug izraz za subjektivni davek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5" authorId="0" shapeId="0">
      <text>
        <r>
          <rPr>
            <b/>
            <sz val="26"/>
            <color indexed="81"/>
            <rFont val="Segoe UI"/>
            <family val="2"/>
            <charset val="238"/>
          </rPr>
          <t>15.1.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6" authorId="0" shapeId="0">
      <text>
        <r>
          <rPr>
            <b/>
            <sz val="36"/>
            <color indexed="81"/>
            <rFont val="Segoe UI"/>
            <family val="2"/>
            <charset val="238"/>
          </rPr>
          <t>16.0. eden izmed dohodkov po Zakonu o dohodnini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7" authorId="0" shapeId="0">
      <text>
        <r>
          <rPr>
            <b/>
            <sz val="26"/>
            <color indexed="81"/>
            <rFont val="Segoe UI"/>
            <family val="2"/>
            <charset val="238"/>
          </rPr>
          <t>17.0. Eden izmed dohodkov, ki je obdavčen sintetično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9" authorId="0" shapeId="0">
      <text>
        <r>
          <rPr>
            <b/>
            <sz val="36"/>
            <color indexed="81"/>
            <rFont val="Segoe UI"/>
            <family val="2"/>
            <charset val="238"/>
          </rPr>
          <t>1.0. S katero prvo črko se začne naziv za davek na dohodek?</t>
        </r>
      </text>
    </comment>
    <comment ref="A20" authorId="0" shapeId="0">
      <text>
        <r>
          <rPr>
            <b/>
            <sz val="36"/>
            <color indexed="81"/>
            <rFont val="Segoe UI"/>
            <family val="2"/>
            <charset val="238"/>
          </rPr>
          <t>1.1. S katero prvo črko se začne  naziv za davek, ki ga od dohodkov plačujejo pravne osebe?</t>
        </r>
      </text>
    </comment>
    <comment ref="A21" authorId="0" shapeId="0">
      <text>
        <r>
          <rPr>
            <b/>
            <sz val="36"/>
            <color indexed="81"/>
            <rFont val="Segoe UI"/>
            <family val="2"/>
            <charset val="238"/>
          </rPr>
          <t>2.0. S katero prvo črko se začne  institucija, ki je vzrok za pojav davkov?</t>
        </r>
      </text>
    </comment>
    <comment ref="A22" authorId="0" shapeId="0">
      <text>
        <r>
          <rPr>
            <b/>
            <sz val="26"/>
            <color indexed="81"/>
            <rFont val="Segoe UI"/>
            <family val="2"/>
            <charset val="238"/>
          </rPr>
          <t>2.1. S katero prvo črko se začne način, s katerim davčni organ izterja neplačan davek?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3" authorId="0" shapeId="0">
      <text>
        <r>
          <rPr>
            <b/>
            <sz val="26"/>
            <color indexed="81"/>
            <rFont val="Segoe UI"/>
            <family val="2"/>
            <charset val="238"/>
          </rPr>
          <t>3.0. S katero prvo črko se začne eden izmed razlogov za veliko število davkov?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4" authorId="0" shapeId="0">
      <text>
        <r>
          <rPr>
            <b/>
            <sz val="26"/>
            <color indexed="81"/>
            <rFont val="Segoe UI"/>
            <family val="2"/>
            <charset val="238"/>
          </rPr>
          <t>2.3. S katero prvo črko se začne  eden izmed pravih dohodkov iz delovnega razmerja</t>
        </r>
      </text>
    </comment>
    <comment ref="A25" authorId="0" shapeId="0">
      <text>
        <r>
          <rPr>
            <b/>
            <sz val="26"/>
            <color indexed="81"/>
            <rFont val="Segoe UI"/>
            <family val="2"/>
            <charset val="238"/>
          </rPr>
          <t>3.0. S katero prvo črko se začne  naziv za interes zaradi katerega se pobirajo davki?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6" authorId="0" shapeId="0">
      <text>
        <r>
          <rPr>
            <b/>
            <sz val="18"/>
            <color indexed="81"/>
            <rFont val="Segoe UI"/>
            <family val="2"/>
            <charset val="238"/>
          </rPr>
          <t>3.1. S katero prvo črko se prične naziv za načelo, ko so dolžni davčni rezidenti plačati v Sloveniji dohodnino od vseh svojih dohodkov, ne glede na to, 
ali imajo dohodki svoj vir v Sloveniji ali izven nje.</t>
        </r>
        <r>
          <rPr>
            <sz val="18"/>
            <color indexed="81"/>
            <rFont val="Segoe UI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26"/>
            <color indexed="81"/>
            <rFont val="Segoe UI"/>
            <family val="2"/>
            <charset val="238"/>
          </rPr>
          <t>4.0. S katero prvo črko se začne ena izmed posledic za zavezanca, če ne plača davka?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8" authorId="0" shapeId="0">
      <text>
        <r>
          <rPr>
            <b/>
            <sz val="26"/>
            <color indexed="81"/>
            <rFont val="Segoe UI"/>
            <family val="2"/>
            <charset val="238"/>
          </rPr>
          <t>5.0. S katero prvo črko se začne eden izmed subjektov, ki pridobiva dohodke iz davkov?</t>
        </r>
        <r>
          <rPr>
            <sz val="9"/>
            <color indexed="81"/>
            <rFont val="Segoe UI"/>
            <family val="2"/>
            <charset val="238"/>
          </rPr>
          <t xml:space="preserve">
e</t>
        </r>
      </text>
    </comment>
    <comment ref="A29" authorId="0" shapeId="0">
      <text>
        <r>
          <rPr>
            <b/>
            <sz val="26"/>
            <color indexed="81"/>
            <rFont val="Segoe UI"/>
            <family val="2"/>
            <charset val="238"/>
          </rPr>
          <t>5.0. S katero prvo črko se začne ena izmed oblik davkov?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0" authorId="0" shapeId="0">
      <text>
        <r>
          <rPr>
            <b/>
            <sz val="26"/>
            <color indexed="81"/>
            <rFont val="Segoe UI"/>
            <family val="2"/>
            <charset val="238"/>
          </rPr>
          <t>5.1. S katero prvo črko se začnejo subjekti, ki plačujejo davke in druge dajatve?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1" authorId="0" shapeId="0">
      <text>
        <r>
          <rPr>
            <b/>
            <sz val="26"/>
            <color indexed="81"/>
            <rFont val="Segoe UI"/>
            <family val="2"/>
            <charset val="238"/>
          </rPr>
          <t>6.0. S katero prvo črko se začne naziv za akt države, s katerim so predvideni vsi prihodki in drugi prejemki ter odhodki in drugi izdatki države za eno leto?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2" authorId="0" shapeId="0">
      <text>
        <r>
          <rPr>
            <b/>
            <sz val="26"/>
            <color indexed="81"/>
            <rFont val="Segoe UI"/>
            <family val="2"/>
            <charset val="238"/>
          </rPr>
          <t>1.0. S katero prvo črko se začne eden izmed dohodkov, ki so obdavčeni cedularno (dokončni davek)?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3" authorId="0" shapeId="0">
      <text>
        <r>
          <rPr>
            <b/>
            <sz val="26"/>
            <color indexed="81"/>
            <rFont val="Segoe UI"/>
            <family val="2"/>
            <charset val="238"/>
          </rPr>
          <t>1.0. S katero prvo črko se začne ena izmed situacij, ki pomeni plačilo davka?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4" authorId="0" shapeId="0">
      <text>
        <r>
          <rPr>
            <b/>
            <sz val="26"/>
            <color indexed="81"/>
            <rFont val="Segoe UI"/>
            <family val="2"/>
            <charset val="238"/>
          </rPr>
          <t>1.0. S katero prvo črko se začne eden izmed vzrokov za obstoj države?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5" authorId="0" shapeId="0">
      <text>
        <r>
          <rPr>
            <b/>
            <sz val="26"/>
            <color indexed="81"/>
            <rFont val="Segoe UI"/>
            <family val="2"/>
            <charset val="238"/>
          </rPr>
          <t>9
9.0. S katero prvo črko se začne ena izmed štirih blagajn javnega financiranja ?</t>
        </r>
        <r>
          <rPr>
            <sz val="26"/>
            <color indexed="81"/>
            <rFont val="Segoe UI"/>
            <family val="2"/>
            <charset val="238"/>
          </rPr>
          <t xml:space="preserve">
</t>
        </r>
      </text>
    </comment>
    <comment ref="A36" authorId="0" shapeId="0">
      <text>
        <r>
          <rPr>
            <b/>
            <sz val="26"/>
            <color indexed="81"/>
            <rFont val="Segoe UI"/>
            <family val="2"/>
            <charset val="238"/>
          </rPr>
          <t>1.0. S katero prvo črko se začne, kar je osnova za obračun davkov?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7" authorId="0" shapeId="0">
      <text>
        <r>
          <rPr>
            <b/>
            <sz val="26"/>
            <color indexed="81"/>
            <rFont val="Segoe UI"/>
            <family val="2"/>
            <charset val="238"/>
          </rPr>
          <t>11.0. S katero prvo črko se začne ena izmed lastnosti davčnega sistema?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8" authorId="0" shapeId="0">
      <text>
        <r>
          <rPr>
            <b/>
            <sz val="26"/>
            <color indexed="81"/>
            <rFont val="Segoe UI"/>
            <family val="2"/>
            <charset val="238"/>
          </rPr>
          <t>12.0. S katero prvo črko se začne naziv za najvažnejši element obdavčevanja?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9" authorId="0" shapeId="0">
      <text>
        <r>
          <rPr>
            <b/>
            <sz val="26"/>
            <color indexed="81"/>
            <rFont val="Segoe UI"/>
            <family val="2"/>
            <charset val="238"/>
          </rPr>
          <t>13.0. S katero prvo črko se začne eden izmed davčnih subjektov?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0" authorId="0" shapeId="0">
      <text>
        <r>
          <rPr>
            <b/>
            <sz val="26"/>
            <color indexed="81"/>
            <rFont val="Segoe UI"/>
            <family val="2"/>
            <charset val="238"/>
          </rPr>
          <t>1.0. S katero prvo črko se začne ena izmed koristi, če poznamo davke?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1" authorId="0" shapeId="0">
      <text>
        <r>
          <rPr>
            <b/>
            <sz val="26"/>
            <color indexed="81"/>
            <rFont val="Segoe UI"/>
            <family val="2"/>
            <charset val="238"/>
          </rPr>
          <t>1.0. S katero prvo črko se začne eden izmed načinov plačila davkov?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2" authorId="0" shapeId="0">
      <text>
        <r>
          <rPr>
            <b/>
            <sz val="26"/>
            <color indexed="81"/>
            <rFont val="Segoe UI"/>
            <family val="2"/>
            <charset val="238"/>
          </rPr>
          <t>16.0. S katero prvo črko se začne naziv za postavko, ki se všteva v davčno osnovo?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3" authorId="0" shapeId="0">
      <text>
        <r>
          <rPr>
            <b/>
            <sz val="26"/>
            <color indexed="81"/>
            <rFont val="Segoe UI"/>
            <family val="2"/>
            <charset val="238"/>
          </rPr>
          <t>16.0. S katero prvo črko se začne naziv za znesek davka, ki ga za davčnega zavezanca izračuna, odtegne in plača plačnik davka?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4" authorId="0" shapeId="0">
      <text>
        <r>
          <rPr>
            <b/>
            <sz val="26"/>
            <color indexed="81"/>
            <rFont val="Segoe UI"/>
            <family val="2"/>
            <charset val="238"/>
          </rPr>
          <t>1.0. S katero prvo črko se začne naziv za enega izmed dohodkov iz zaposlitve?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Janez</author>
  </authors>
  <commentList>
    <comment ref="A1" authorId="0" shapeId="0">
      <text>
        <r>
          <rPr>
            <b/>
            <sz val="36"/>
            <color indexed="81"/>
            <rFont val="Segoe UI"/>
            <family val="2"/>
            <charset val="238"/>
          </rPr>
          <t>1.0. Naziv za davek, ki je povezan z nakupom izdelka ali storitve.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1" authorId="0" shapeId="0">
      <text>
        <r>
          <rPr>
            <b/>
            <sz val="26"/>
            <color indexed="81"/>
            <rFont val="Segoe UI"/>
            <family val="2"/>
            <charset val="238"/>
          </rPr>
          <t xml:space="preserve">1.1.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" authorId="0" shapeId="0">
      <text>
        <r>
          <rPr>
            <b/>
            <sz val="36"/>
            <color indexed="81"/>
            <rFont val="Segoe UI"/>
            <family val="2"/>
            <charset val="238"/>
          </rPr>
          <t>2.0. Drugi izraz za bivalni davek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2" authorId="0" shapeId="0">
      <text>
        <r>
          <rPr>
            <b/>
            <sz val="26"/>
            <color indexed="81"/>
            <rFont val="Segoe UI"/>
            <family val="2"/>
            <charset val="238"/>
          </rPr>
          <t>2.1.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2" authorId="0" shapeId="0">
      <text>
        <r>
          <rPr>
            <b/>
            <sz val="26"/>
            <color indexed="81"/>
            <rFont val="Segoe UI"/>
            <family val="2"/>
            <charset val="238"/>
          </rPr>
          <t>2.3.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2" authorId="0" shapeId="0">
      <text>
        <r>
          <rPr>
            <b/>
            <sz val="26"/>
            <color indexed="81"/>
            <rFont val="Segoe UI"/>
            <family val="2"/>
            <charset val="238"/>
          </rPr>
          <t>2.2.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" authorId="0" shapeId="0">
      <text>
        <r>
          <rPr>
            <b/>
            <sz val="36"/>
            <color indexed="81"/>
            <rFont val="Segoe UI"/>
            <family val="2"/>
            <charset val="238"/>
          </rPr>
          <t>3.0. Glavni namen davkov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3" authorId="0" shapeId="0">
      <text>
        <r>
          <rPr>
            <b/>
            <sz val="26"/>
            <color indexed="81"/>
            <rFont val="Segoe UI"/>
            <family val="2"/>
            <charset val="238"/>
          </rPr>
          <t xml:space="preserve">3.1.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" authorId="0" shapeId="0">
      <text>
        <r>
          <rPr>
            <b/>
            <sz val="36"/>
            <color indexed="81"/>
            <rFont val="Segoe UI"/>
            <family val="2"/>
            <charset val="238"/>
          </rPr>
          <t>4.0. Kar naj bi država izboljševala s pobiranjem davkov in prispevkov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4" authorId="0" shapeId="0">
      <text>
        <r>
          <rPr>
            <b/>
            <sz val="26"/>
            <color indexed="81"/>
            <rFont val="Segoe UI"/>
            <family val="2"/>
            <charset val="238"/>
          </rPr>
          <t>4.1.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5" authorId="0" shapeId="0">
      <text>
        <r>
          <rPr>
            <b/>
            <sz val="36"/>
            <color indexed="81"/>
            <rFont val="Segoe UI"/>
            <family val="2"/>
            <charset val="238"/>
          </rPr>
          <t>5.0. Ena izmed oblik, ki jo država financira iz proračuna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6" authorId="0" shapeId="0">
      <text>
        <r>
          <rPr>
            <b/>
            <sz val="36"/>
            <color indexed="81"/>
            <rFont val="Segoe UI"/>
            <family val="2"/>
            <charset val="238"/>
          </rPr>
          <t>6.0. Eden izmed naslovov, iz katerega se plačujejo davki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6" authorId="0" shapeId="0">
      <text>
        <r>
          <rPr>
            <b/>
            <sz val="26"/>
            <color indexed="81"/>
            <rFont val="Segoe UI"/>
            <family val="2"/>
            <charset val="238"/>
          </rPr>
          <t>6.1.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>
      <text>
        <r>
          <rPr>
            <b/>
            <sz val="36"/>
            <color indexed="81"/>
            <rFont val="Segoe UI"/>
            <family val="2"/>
            <charset val="238"/>
          </rPr>
          <t>7.0. kar nas ne opravičuje pri napakah, ki jih storimo pri  plačevanju davčnih obveznosti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8" authorId="0" shapeId="0">
      <text>
        <r>
          <rPr>
            <b/>
            <sz val="36"/>
            <color indexed="81"/>
            <rFont val="Segoe UI"/>
            <family val="2"/>
            <charset val="238"/>
          </rPr>
          <t>8.0. Javna ustanova za spremljanje smotrnosti in namenskosti porabe proračunskega denarja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36"/>
            <color indexed="81"/>
            <rFont val="Segoe UI"/>
            <family val="2"/>
            <charset val="238"/>
          </rPr>
          <t>9.0. Značilnost davka glede obveznosti, ki jo imajo zavezanci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36"/>
            <color indexed="81"/>
            <rFont val="Segoe UI"/>
            <family val="2"/>
            <charset val="238"/>
          </rPr>
          <t>10.0. Eden izmed načel davčnega sistema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36"/>
            <color indexed="81"/>
            <rFont val="Segoe UI"/>
            <family val="2"/>
            <charset val="238"/>
          </rPr>
          <t>11.0. S čimer se izpolni davčna obveznost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2" authorId="0" shapeId="0">
      <text>
        <r>
          <rPr>
            <b/>
            <sz val="36"/>
            <color indexed="81"/>
            <rFont val="Segoe UI"/>
            <family val="2"/>
            <charset val="238"/>
          </rPr>
          <t>12.0. Kar se določi na davčno osnovo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36"/>
            <color indexed="81"/>
            <rFont val="Segoe UI"/>
            <family val="2"/>
            <charset val="238"/>
          </rPr>
          <t>13.0. Ena izmed davčnih stopenj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36"/>
            <color indexed="81"/>
            <rFont val="Segoe UI"/>
            <family val="2"/>
            <charset val="238"/>
          </rPr>
          <t>14.0. Eden izmed davkov glede na način pobiranja?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5" authorId="0" shapeId="0">
      <text>
        <r>
          <rPr>
            <b/>
            <sz val="36"/>
            <color indexed="81"/>
            <rFont val="Segoe UI"/>
            <family val="2"/>
            <charset val="238"/>
          </rPr>
          <t>15.0. drug izraz za subjektivni davek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5" authorId="0" shapeId="0">
      <text>
        <r>
          <rPr>
            <b/>
            <sz val="26"/>
            <color indexed="81"/>
            <rFont val="Segoe UI"/>
            <family val="2"/>
            <charset val="238"/>
          </rPr>
          <t>15.1.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6" authorId="0" shapeId="0">
      <text>
        <r>
          <rPr>
            <b/>
            <sz val="36"/>
            <color indexed="81"/>
            <rFont val="Segoe UI"/>
            <family val="2"/>
            <charset val="238"/>
          </rPr>
          <t>16.0. eden izmed dohodkov po Zakonu o dohodnini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7" authorId="0" shapeId="0">
      <text>
        <r>
          <rPr>
            <b/>
            <sz val="36"/>
            <color indexed="81"/>
            <rFont val="Segoe UI"/>
            <family val="2"/>
            <charset val="238"/>
          </rPr>
          <t>17.0. Eden izmed dohodkov, ki je obdavčen sintetično</t>
        </r>
        <r>
          <rPr>
            <sz val="26"/>
            <color indexed="81"/>
            <rFont val="Segoe UI"/>
            <family val="2"/>
            <charset val="238"/>
          </rPr>
          <t xml:space="preserve">
</t>
        </r>
      </text>
    </comment>
    <comment ref="A19" authorId="0" shapeId="0">
      <text>
        <r>
          <rPr>
            <b/>
            <sz val="36"/>
            <color indexed="81"/>
            <rFont val="Segoe UI"/>
            <family val="2"/>
            <charset val="238"/>
          </rPr>
          <t>1.0. Naziv za davek na dohodek.</t>
        </r>
      </text>
    </comment>
    <comment ref="A20" authorId="0" shapeId="0">
      <text>
        <r>
          <rPr>
            <b/>
            <sz val="36"/>
            <color indexed="81"/>
            <rFont val="Segoe UI"/>
            <family val="2"/>
            <charset val="238"/>
          </rPr>
          <t>1.1. Naziv za davek, ki ga od dohodkov plačujejo pravne osebe.</t>
        </r>
      </text>
    </comment>
    <comment ref="A21" authorId="0" shapeId="0">
      <text>
        <r>
          <rPr>
            <b/>
            <sz val="36"/>
            <color indexed="81"/>
            <rFont val="Segoe UI"/>
            <family val="2"/>
            <charset val="238"/>
          </rPr>
          <t>2.0. Institucija, ki je vzrok za pojav davkov.</t>
        </r>
      </text>
    </comment>
    <comment ref="A22" authorId="0" shapeId="0">
      <text>
        <r>
          <rPr>
            <b/>
            <sz val="26"/>
            <color indexed="81"/>
            <rFont val="Segoe UI"/>
            <family val="2"/>
            <charset val="238"/>
          </rPr>
          <t>2.1. Način, s katerim davčni organ izterja neplačan davek.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3" authorId="0" shapeId="0">
      <text>
        <r>
          <rPr>
            <b/>
            <sz val="26"/>
            <color indexed="81"/>
            <rFont val="Segoe UI"/>
            <family val="2"/>
            <charset val="238"/>
          </rPr>
          <t>2.2. Eden izmed razlogov za veliko število davkov.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4" authorId="0" shapeId="0">
      <text>
        <r>
          <rPr>
            <b/>
            <sz val="26"/>
            <color indexed="81"/>
            <rFont val="Segoe UI"/>
            <family val="2"/>
            <charset val="238"/>
          </rPr>
          <t>2.3. Eden izmed pravih dohodkov iz delovnega razmerja.</t>
        </r>
      </text>
    </comment>
    <comment ref="A25" authorId="0" shapeId="0">
      <text>
        <r>
          <rPr>
            <b/>
            <sz val="26"/>
            <color indexed="81"/>
            <rFont val="Segoe UI"/>
            <family val="2"/>
            <charset val="238"/>
          </rPr>
          <t>3.0. Naziv za interes zaradi katerega se pobirajo davki.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6" authorId="0" shapeId="0">
      <text>
        <r>
          <rPr>
            <b/>
            <sz val="26"/>
            <color indexed="81"/>
            <rFont val="Segoe UI"/>
            <family val="2"/>
            <charset val="238"/>
          </rPr>
          <t>3.1. Naziv za načelo, ko so dolžni davčni rezidenti plačati v Sloveniji dohodnino od vseh svojih dohodkov, ne glede na to, ali imajo dohodki svoj vir v Sloveniji ali izven nje.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26"/>
            <color indexed="81"/>
            <rFont val="Segoe UI"/>
            <family val="2"/>
            <charset val="238"/>
          </rPr>
          <t>4.0. Ena izmed posledic za zavezanca, če ne plača davka.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8" authorId="0" shapeId="0">
      <text>
        <r>
          <rPr>
            <b/>
            <sz val="26"/>
            <color indexed="81"/>
            <rFont val="Segoe UI"/>
            <family val="2"/>
            <charset val="238"/>
          </rPr>
          <t>4.1. S Eden izmed subjektov, ki pridobiva dohodke iz davkov.</t>
        </r>
        <r>
          <rPr>
            <sz val="9"/>
            <color indexed="81"/>
            <rFont val="Segoe UI"/>
            <family val="2"/>
            <charset val="238"/>
          </rPr>
          <t xml:space="preserve">
e</t>
        </r>
      </text>
    </comment>
    <comment ref="A29" authorId="0" shapeId="0">
      <text>
        <r>
          <rPr>
            <b/>
            <sz val="26"/>
            <color indexed="81"/>
            <rFont val="Segoe UI"/>
            <family val="2"/>
            <charset val="238"/>
          </rPr>
          <t>5.0. Ena izmed oblik davkov.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0" authorId="0" shapeId="0">
      <text>
        <r>
          <rPr>
            <b/>
            <sz val="26"/>
            <color indexed="81"/>
            <rFont val="Segoe UI"/>
            <family val="2"/>
            <charset val="238"/>
          </rPr>
          <t>5.1. Naziv za ene izmed subjektov, ki plačujejo davke in druge dajatve.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1" authorId="0" shapeId="0">
      <text>
        <r>
          <rPr>
            <b/>
            <sz val="26"/>
            <color indexed="81"/>
            <rFont val="Segoe UI"/>
            <family val="2"/>
            <charset val="238"/>
          </rPr>
          <t>6.0. Naziv za akt države, s katerim so predvideni vsi prihodki in drugi prejemki ter odhodki in drugi izdatki države za eno leto.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2" authorId="0" shapeId="0">
      <text>
        <r>
          <rPr>
            <b/>
            <sz val="26"/>
            <color indexed="81"/>
            <rFont val="Segoe UI"/>
            <family val="2"/>
            <charset val="238"/>
          </rPr>
          <t>6.1. Eden izmed dohodkov, ki so obdavčeni cedularno (dokončni davek).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3" authorId="0" shapeId="0">
      <text>
        <r>
          <rPr>
            <b/>
            <sz val="26"/>
            <color indexed="81"/>
            <rFont val="Segoe UI"/>
            <family val="2"/>
            <charset val="238"/>
          </rPr>
          <t>7.0. Ena izmed situacij, ki pomeni plačilo davka.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4" authorId="0" shapeId="0">
      <text>
        <r>
          <rPr>
            <b/>
            <sz val="26"/>
            <color indexed="81"/>
            <rFont val="Segoe UI"/>
            <family val="2"/>
            <charset val="238"/>
          </rPr>
          <t>8.0. Eden izmed vzrokov za obstoj države.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5" authorId="0" shapeId="0">
      <text>
        <r>
          <rPr>
            <b/>
            <sz val="26"/>
            <color indexed="81"/>
            <rFont val="Segoe UI"/>
            <family val="2"/>
            <charset val="238"/>
          </rPr>
          <t xml:space="preserve">
9.0. S katero prvo črko se začne ena izmed štirih blagajn javnega financiranja.</t>
        </r>
        <r>
          <rPr>
            <sz val="26"/>
            <color indexed="81"/>
            <rFont val="Segoe UI"/>
            <family val="2"/>
            <charset val="238"/>
          </rPr>
          <t xml:space="preserve">
</t>
        </r>
      </text>
    </comment>
    <comment ref="A36" authorId="0" shapeId="0">
      <text>
        <r>
          <rPr>
            <b/>
            <sz val="26"/>
            <color indexed="81"/>
            <rFont val="Segoe UI"/>
            <family val="2"/>
            <charset val="238"/>
          </rPr>
          <t>10.0. Kar je osnova za obračun davkov.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7" authorId="0" shapeId="0">
      <text>
        <r>
          <rPr>
            <b/>
            <sz val="26"/>
            <color indexed="81"/>
            <rFont val="Segoe UI"/>
            <family val="2"/>
            <charset val="238"/>
          </rPr>
          <t>11.0. Ena izmed lastnosti davčnega sistema.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8" authorId="0" shapeId="0">
      <text>
        <r>
          <rPr>
            <b/>
            <sz val="26"/>
            <color indexed="81"/>
            <rFont val="Segoe UI"/>
            <family val="2"/>
            <charset val="238"/>
          </rPr>
          <t>12.0. Naziv za najvažnejši element obdavčevanja.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9" authorId="0" shapeId="0">
      <text>
        <r>
          <rPr>
            <b/>
            <sz val="26"/>
            <color indexed="81"/>
            <rFont val="Segoe UI"/>
            <family val="2"/>
            <charset val="238"/>
          </rPr>
          <t>13.0. Naziv za enega izmed davčnih subjektov.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0" authorId="0" shapeId="0">
      <text>
        <r>
          <rPr>
            <b/>
            <sz val="26"/>
            <color indexed="81"/>
            <rFont val="Segoe UI"/>
            <family val="2"/>
            <charset val="238"/>
          </rPr>
          <t>14.0. Ena izmed koristi, če poznamo davke.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1" authorId="0" shapeId="0">
      <text>
        <r>
          <rPr>
            <b/>
            <sz val="26"/>
            <color indexed="81"/>
            <rFont val="Segoe UI"/>
            <family val="2"/>
            <charset val="238"/>
          </rPr>
          <t>15.0. Eden izmed načinov plačila davkov.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2" authorId="0" shapeId="0">
      <text>
        <r>
          <rPr>
            <b/>
            <sz val="26"/>
            <color indexed="81"/>
            <rFont val="Segoe UI"/>
            <family val="2"/>
            <charset val="238"/>
          </rPr>
          <t>15.1. Naziv za postavko, ki se všteva v davčno osnovo.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3" authorId="0" shapeId="0">
      <text>
        <r>
          <rPr>
            <b/>
            <sz val="26"/>
            <color indexed="81"/>
            <rFont val="Segoe UI"/>
            <family val="2"/>
            <charset val="238"/>
          </rPr>
          <t>16.0. Naziv za znesek davka, ki ga za davčnega zavezanca izračuna, odtegne in plača plačnik davka.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4" authorId="0" shapeId="0">
      <text>
        <r>
          <rPr>
            <b/>
            <sz val="26"/>
            <color indexed="81"/>
            <rFont val="Segoe UI"/>
            <family val="2"/>
            <charset val="238"/>
          </rPr>
          <t>17.0. Naziv za enega izmed dohodkov iz zaposlitve.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Janez</author>
  </authors>
  <commentList>
    <comment ref="A1" authorId="0" shapeId="0">
      <text>
        <r>
          <rPr>
            <b/>
            <sz val="36"/>
            <color indexed="81"/>
            <rFont val="Segoe UI"/>
            <family val="2"/>
            <charset val="238"/>
          </rPr>
          <t>1.0. Naziv za osebe, s katerimi podjetje komunicira.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1" authorId="0" shapeId="0">
      <text>
        <r>
          <rPr>
            <b/>
            <sz val="26"/>
            <color indexed="81"/>
            <rFont val="Segoe UI"/>
            <family val="2"/>
            <charset val="238"/>
          </rPr>
          <t xml:space="preserve">1.1.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1" authorId="0" shapeId="0">
      <text>
        <r>
          <rPr>
            <b/>
            <sz val="26"/>
            <color indexed="81"/>
            <rFont val="Segoe UI"/>
            <family val="2"/>
            <charset val="238"/>
          </rPr>
          <t>1.3.</t>
        </r>
      </text>
    </comment>
    <comment ref="G1" authorId="0" shapeId="0">
      <text>
        <r>
          <rPr>
            <b/>
            <sz val="26"/>
            <color indexed="81"/>
            <rFont val="Segoe UI"/>
            <family val="2"/>
            <charset val="238"/>
          </rPr>
          <t xml:space="preserve">1.4.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1" authorId="0" shapeId="0">
      <text>
        <r>
          <rPr>
            <b/>
            <sz val="26"/>
            <color indexed="81"/>
            <rFont val="Segoe UI"/>
            <family val="2"/>
            <charset val="238"/>
          </rPr>
          <t>1.2.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" authorId="0" shapeId="0">
      <text>
        <r>
          <rPr>
            <b/>
            <sz val="36"/>
            <color indexed="81"/>
            <rFont val="Segoe UI"/>
            <family val="2"/>
            <charset val="238"/>
          </rPr>
          <t>2.0 Zakaj podjetje komunicira s sedanjimi in možnimi kupci, zaposlenimi, zastopniki …?</t>
        </r>
      </text>
    </comment>
    <comment ref="C2" authorId="0" shapeId="0">
      <text>
        <r>
          <rPr>
            <b/>
            <sz val="26"/>
            <color indexed="81"/>
            <rFont val="Segoe UI"/>
            <family val="2"/>
            <charset val="238"/>
          </rPr>
          <t>Janez: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" authorId="0" shapeId="0">
      <text>
        <r>
          <rPr>
            <b/>
            <sz val="36"/>
            <color indexed="81"/>
            <rFont val="Segoe UI"/>
            <family val="2"/>
            <charset val="238"/>
          </rPr>
          <t xml:space="preserve">3.0 Kaj zajema splet tržnega komuniciranja (promocijski splet), ki zajema več orodij za komuniciranje?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3" authorId="0" shapeId="0">
      <text>
        <r>
          <rPr>
            <b/>
            <sz val="26"/>
            <color indexed="81"/>
            <rFont val="Segoe UI"/>
            <family val="2"/>
            <charset val="238"/>
          </rPr>
          <t>3.3.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3" authorId="0" shapeId="0">
      <text>
        <r>
          <rPr>
            <b/>
            <sz val="26"/>
            <color indexed="81"/>
            <rFont val="Segoe UI"/>
            <family val="2"/>
            <charset val="238"/>
          </rPr>
          <t>3.4.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3" authorId="0" shapeId="0">
      <text>
        <r>
          <rPr>
            <b/>
            <sz val="26"/>
            <color indexed="81"/>
            <rFont val="Segoe UI"/>
            <family val="2"/>
            <charset val="238"/>
          </rPr>
          <t>3.1.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3" authorId="0" shapeId="0">
      <text>
        <r>
          <rPr>
            <b/>
            <sz val="26"/>
            <color indexed="81"/>
            <rFont val="Segoe UI"/>
            <family val="2"/>
            <charset val="238"/>
          </rPr>
          <t>3.2.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" authorId="0" shapeId="0">
      <text>
        <r>
          <rPr>
            <b/>
            <sz val="36"/>
            <color indexed="81"/>
            <rFont val="Segoe UI"/>
            <family val="2"/>
            <charset val="238"/>
          </rPr>
          <t>4.0 Ena izmed lastnosti orodij komunikacijskega spleta.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4" authorId="0" shapeId="0">
      <text>
        <r>
          <rPr>
            <b/>
            <sz val="26"/>
            <color indexed="81"/>
            <rFont val="Segoe UI"/>
            <family val="2"/>
            <charset val="238"/>
          </rPr>
          <t xml:space="preserve">4.1.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4" authorId="0" shapeId="0">
      <text>
        <r>
          <rPr>
            <b/>
            <sz val="26"/>
            <color indexed="81"/>
            <rFont val="Segoe UI"/>
            <family val="2"/>
            <charset val="238"/>
          </rPr>
          <t xml:space="preserve">4.2.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5" authorId="0" shapeId="0">
      <text>
        <r>
          <rPr>
            <b/>
            <sz val="36"/>
            <color indexed="81"/>
            <rFont val="Segoe UI"/>
            <family val="2"/>
            <charset val="238"/>
          </rPr>
          <t>5.0 Ena izmed sestavin komunikacijske politike podjetja.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5" authorId="0" shapeId="0">
      <text>
        <r>
          <rPr>
            <b/>
            <sz val="26"/>
            <color indexed="81"/>
            <rFont val="Segoe UI"/>
            <family val="2"/>
            <charset val="238"/>
          </rPr>
          <t>5.1.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>
      <text>
        <r>
          <rPr>
            <b/>
            <sz val="36"/>
            <color indexed="81"/>
            <rFont val="Segoe UI"/>
            <family val="2"/>
            <charset val="238"/>
          </rPr>
          <t xml:space="preserve">1.0 S katero prvo črko se začne glavno mesto hrvaške?
</t>
        </r>
      </text>
    </comment>
    <comment ref="A8" authorId="0" shapeId="0">
      <text>
        <r>
          <rPr>
            <b/>
            <sz val="36"/>
            <color indexed="81"/>
            <rFont val="Segoe UI"/>
            <family val="2"/>
            <charset val="238"/>
          </rPr>
          <t>1.1 S katero prvo črko se začne ...?</t>
        </r>
      </text>
    </comment>
    <comment ref="A9" authorId="0" shapeId="0">
      <text>
        <r>
          <rPr>
            <b/>
            <sz val="26"/>
            <color indexed="81"/>
            <rFont val="Segoe UI"/>
            <family val="2"/>
            <charset val="238"/>
          </rPr>
          <t xml:space="preserve">1.2. S katero prvo črko se prične rezultat proizvodnega procesa?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26"/>
            <color indexed="81"/>
            <rFont val="Segoe UI"/>
            <family val="2"/>
            <charset val="238"/>
          </rPr>
          <t>1.4. S katero prvo črko se prične naselje v bližini Kranja in ima sedež trgovsko podjetje Merkur?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2" authorId="0" shapeId="0">
      <text>
        <r>
          <rPr>
            <b/>
            <sz val="26"/>
            <color indexed="81"/>
            <rFont val="Segoe UI"/>
            <family val="2"/>
            <charset val="238"/>
          </rPr>
          <t>2.0. S katero prvo črko se prične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26"/>
            <color indexed="81"/>
            <rFont val="Segoe UI"/>
            <family val="2"/>
            <charset val="238"/>
          </rPr>
          <t>2.1. S katero prvo črko se prične glavno mesto Gorenjske?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26"/>
            <color indexed="81"/>
            <rFont val="Segoe UI"/>
            <family val="2"/>
            <charset val="238"/>
          </rPr>
          <t>3.0. S katero prvo črko se prične, kar ne potrebujemo več za zadovoljevanje naših potreb in želja?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5" authorId="0" shapeId="0">
      <text>
        <r>
          <rPr>
            <b/>
            <sz val="26"/>
            <color indexed="81"/>
            <rFont val="Segoe UI"/>
            <family val="2"/>
            <charset val="238"/>
          </rPr>
          <t>3.1. S katero prvo črko se prične izobraževalna ustanova?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6" authorId="0" shapeId="0">
      <text>
        <r>
          <rPr>
            <b/>
            <sz val="26"/>
            <color indexed="81"/>
            <rFont val="Segoe UI"/>
            <family val="2"/>
            <charset val="238"/>
          </rPr>
          <t>3.2. S katero prvo črko se prične celina, kjer leži Španija, Portugalska?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7" authorId="0" shapeId="0">
      <text>
        <r>
          <rPr>
            <b/>
            <sz val="26"/>
            <color indexed="81"/>
            <rFont val="Segoe UI"/>
            <family val="2"/>
            <charset val="238"/>
          </rPr>
          <t>3.3. S katero prvo črko se prične bivališče, kjer so nekoč prebivali graščaki?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8" authorId="0" shapeId="0">
      <text>
        <r>
          <rPr>
            <b/>
            <sz val="26"/>
            <color indexed="81"/>
            <rFont val="Segoe UI"/>
            <family val="2"/>
            <charset val="238"/>
          </rPr>
          <t>3.4. S katero prvo črko se prične glavno mesto Slovenije?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9" authorId="0" shapeId="0">
      <text>
        <r>
          <rPr>
            <b/>
            <sz val="26"/>
            <color indexed="81"/>
            <rFont val="Segoe UI"/>
            <family val="2"/>
            <charset val="238"/>
          </rPr>
          <t>4.0. S katero prvo črko se prične oblačilo, ki ga nosijo nekatere uradne osebe: policija, carina, letalsko osebje …?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0" authorId="0" shapeId="0">
      <text>
        <r>
          <rPr>
            <b/>
            <sz val="26"/>
            <color indexed="81"/>
            <rFont val="Segoe UI"/>
            <family val="2"/>
            <charset val="238"/>
          </rPr>
          <t>4.1. S katero prvo črko se prične reka, ki izvira v Zelencih, ki so v bližini Kranjske Gore?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1" authorId="0" shapeId="0">
      <text>
        <r>
          <rPr>
            <b/>
            <sz val="26"/>
            <color indexed="81"/>
            <rFont val="Segoe UI"/>
            <family val="2"/>
            <charset val="238"/>
          </rPr>
          <t>4.2. S katero prvo črko se prične naziv zaveliko (po navadi sladkovodna) stoječo vodno površino, ki jo obkroža kopno?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2" authorId="0" shapeId="0">
      <text>
        <r>
          <rPr>
            <b/>
            <sz val="26"/>
            <color indexed="81"/>
            <rFont val="Segoe UI"/>
            <family val="2"/>
            <charset val="238"/>
          </rPr>
          <t>5.0. S katero prvo črko se prične glavno mesto Francije?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3" authorId="0" shapeId="0">
      <text>
        <r>
          <rPr>
            <b/>
            <sz val="26"/>
            <color indexed="81"/>
            <rFont val="Segoe UI"/>
            <family val="2"/>
            <charset val="238"/>
          </rPr>
          <t>5.1. S katero prvo črko se prične velik naravni vodni tok?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Janez</author>
  </authors>
  <commentList>
    <comment ref="A1" authorId="0" shapeId="0">
      <text>
        <r>
          <rPr>
            <b/>
            <sz val="36"/>
            <color indexed="81"/>
            <rFont val="Segoe UI"/>
            <family val="2"/>
            <charset val="238"/>
          </rPr>
          <t>1.0. Naziv za osebe, s katerimi podjetje komunicira.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1" authorId="0" shapeId="0">
      <text>
        <r>
          <rPr>
            <b/>
            <sz val="26"/>
            <color indexed="81"/>
            <rFont val="Segoe UI"/>
            <family val="2"/>
            <charset val="238"/>
          </rPr>
          <t xml:space="preserve">1.1.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1" authorId="0" shapeId="0">
      <text>
        <r>
          <rPr>
            <b/>
            <sz val="26"/>
            <color indexed="81"/>
            <rFont val="Segoe UI"/>
            <family val="2"/>
            <charset val="238"/>
          </rPr>
          <t>1.3.</t>
        </r>
      </text>
    </comment>
    <comment ref="G1" authorId="0" shapeId="0">
      <text>
        <r>
          <rPr>
            <b/>
            <sz val="26"/>
            <color indexed="81"/>
            <rFont val="Segoe UI"/>
            <family val="2"/>
            <charset val="238"/>
          </rPr>
          <t xml:space="preserve">1.4.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1" authorId="0" shapeId="0">
      <text>
        <r>
          <rPr>
            <b/>
            <sz val="26"/>
            <color indexed="81"/>
            <rFont val="Segoe UI"/>
            <family val="2"/>
            <charset val="238"/>
          </rPr>
          <t>1.2.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" authorId="0" shapeId="0">
      <text>
        <r>
          <rPr>
            <b/>
            <sz val="36"/>
            <color indexed="81"/>
            <rFont val="Segoe UI"/>
            <family val="2"/>
            <charset val="238"/>
          </rPr>
          <t>2.0 Zakaj podjetje komunicira s sedanjimi in možnimi kupci, zaposlenimi, zastopniki …?</t>
        </r>
      </text>
    </comment>
    <comment ref="C2" authorId="0" shapeId="0">
      <text>
        <r>
          <rPr>
            <b/>
            <sz val="26"/>
            <color indexed="81"/>
            <rFont val="Segoe UI"/>
            <family val="2"/>
            <charset val="238"/>
          </rPr>
          <t>Janez: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" authorId="0" shapeId="0">
      <text>
        <r>
          <rPr>
            <b/>
            <sz val="36"/>
            <color indexed="81"/>
            <rFont val="Segoe UI"/>
            <family val="2"/>
            <charset val="238"/>
          </rPr>
          <t xml:space="preserve">3.0 Kaj zajema splet tržnega komuniciranja (promocijski splet), ki zajema več orodij za komuniciranje?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3" authorId="0" shapeId="0">
      <text>
        <r>
          <rPr>
            <b/>
            <sz val="26"/>
            <color indexed="81"/>
            <rFont val="Segoe UI"/>
            <family val="2"/>
            <charset val="238"/>
          </rPr>
          <t>3.3.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3" authorId="0" shapeId="0">
      <text>
        <r>
          <rPr>
            <b/>
            <sz val="26"/>
            <color indexed="81"/>
            <rFont val="Segoe UI"/>
            <family val="2"/>
            <charset val="238"/>
          </rPr>
          <t>3.4.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3" authorId="0" shapeId="0">
      <text>
        <r>
          <rPr>
            <b/>
            <sz val="26"/>
            <color indexed="81"/>
            <rFont val="Segoe UI"/>
            <family val="2"/>
            <charset val="238"/>
          </rPr>
          <t>3.1.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3" authorId="0" shapeId="0">
      <text>
        <r>
          <rPr>
            <b/>
            <sz val="26"/>
            <color indexed="81"/>
            <rFont val="Segoe UI"/>
            <family val="2"/>
            <charset val="238"/>
          </rPr>
          <t>3.2.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" authorId="0" shapeId="0">
      <text>
        <r>
          <rPr>
            <b/>
            <sz val="36"/>
            <color indexed="81"/>
            <rFont val="Segoe UI"/>
            <family val="2"/>
            <charset val="238"/>
          </rPr>
          <t>4.0 Ena izmed lastnosti orodij komunikacijskega spleta.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4" authorId="0" shapeId="0">
      <text>
        <r>
          <rPr>
            <b/>
            <sz val="26"/>
            <color indexed="81"/>
            <rFont val="Segoe UI"/>
            <family val="2"/>
            <charset val="238"/>
          </rPr>
          <t xml:space="preserve">4.1.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4" authorId="0" shapeId="0">
      <text>
        <r>
          <rPr>
            <b/>
            <sz val="26"/>
            <color indexed="81"/>
            <rFont val="Segoe UI"/>
            <family val="2"/>
            <charset val="238"/>
          </rPr>
          <t xml:space="preserve">4.2.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5" authorId="0" shapeId="0">
      <text>
        <r>
          <rPr>
            <b/>
            <sz val="36"/>
            <color indexed="81"/>
            <rFont val="Segoe UI"/>
            <family val="2"/>
            <charset val="238"/>
          </rPr>
          <t>5.0 Ena izmed sestavin komunikacijske politike podjetja.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5" authorId="0" shapeId="0">
      <text>
        <r>
          <rPr>
            <b/>
            <sz val="26"/>
            <color indexed="81"/>
            <rFont val="Segoe UI"/>
            <family val="2"/>
            <charset val="238"/>
          </rPr>
          <t>5.1.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>
      <text>
        <r>
          <rPr>
            <b/>
            <sz val="36"/>
            <color indexed="81"/>
            <rFont val="Segoe UI"/>
            <family val="2"/>
            <charset val="238"/>
          </rPr>
          <t xml:space="preserve">1.0 S katero prvo črko se začne glavno mesto hrvaške?
</t>
        </r>
      </text>
    </comment>
    <comment ref="A8" authorId="0" shapeId="0">
      <text>
        <r>
          <rPr>
            <b/>
            <sz val="36"/>
            <color indexed="81"/>
            <rFont val="Segoe UI"/>
            <family val="2"/>
            <charset val="238"/>
          </rPr>
          <t>1.1 S katero prvo črko se začne ogromna kača, ki živi v reki Amazonki (Brazilija)?</t>
        </r>
      </text>
    </comment>
    <comment ref="A9" authorId="0" shapeId="0">
      <text>
        <r>
          <rPr>
            <b/>
            <sz val="26"/>
            <color indexed="81"/>
            <rFont val="Segoe UI"/>
            <family val="2"/>
            <charset val="238"/>
          </rPr>
          <t xml:space="preserve">1.2. S katero prvo črko se prične rezultat proizvodnega procesa?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26"/>
            <color indexed="81"/>
            <rFont val="Segoe UI"/>
            <family val="2"/>
            <charset val="238"/>
          </rPr>
          <t>1.4. S katero prvo črko se prične barva lupine pomaranče?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26"/>
            <color indexed="81"/>
            <rFont val="Segoe UI"/>
            <family val="2"/>
            <charset val="238"/>
          </rPr>
          <t>1.4. S katero prvo črko se prične kraj v bližini Kranja, kjer je sedež trgovskega podjetja Merkur?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2" authorId="0" shapeId="0">
      <text>
        <r>
          <rPr>
            <b/>
            <sz val="26"/>
            <color indexed="81"/>
            <rFont val="Segoe UI"/>
            <family val="2"/>
            <charset val="238"/>
          </rPr>
          <t>2.0. S katero prvo črko se prične veliki izumitelj iz Hrvaške, bolj natančno iz Like, ki je deloval na področju električnega toka?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26"/>
            <color indexed="81"/>
            <rFont val="Segoe UI"/>
            <family val="2"/>
            <charset val="238"/>
          </rPr>
          <t>2.1. S katero prvo črko se prične glavno mesto Gorenjske?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26"/>
            <color indexed="81"/>
            <rFont val="Segoe UI"/>
            <family val="2"/>
            <charset val="238"/>
          </rPr>
          <t>3.0. S katero prvo črko se prične, kar ne potrebujemo več za zadovoljevanje naših potreb in želja?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5" authorId="0" shapeId="0">
      <text>
        <r>
          <rPr>
            <b/>
            <sz val="26"/>
            <color indexed="81"/>
            <rFont val="Segoe UI"/>
            <family val="2"/>
            <charset val="238"/>
          </rPr>
          <t>3.1. S katero prvo črko se prične izobraževalna ustanova?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6" authorId="0" shapeId="0">
      <text>
        <r>
          <rPr>
            <b/>
            <sz val="26"/>
            <color indexed="81"/>
            <rFont val="Segoe UI"/>
            <family val="2"/>
            <charset val="238"/>
          </rPr>
          <t>3.2. S katero prvo črko se prične celina, kjer leži Španija, Portugalska?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7" authorId="0" shapeId="0">
      <text>
        <r>
          <rPr>
            <b/>
            <sz val="26"/>
            <color indexed="81"/>
            <rFont val="Segoe UI"/>
            <family val="2"/>
            <charset val="238"/>
          </rPr>
          <t>3.3. S katero prvo črko se prične bivališče, kjer so nekoč prebivali graščaki?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8" authorId="0" shapeId="0">
      <text>
        <r>
          <rPr>
            <b/>
            <sz val="26"/>
            <color indexed="81"/>
            <rFont val="Segoe UI"/>
            <family val="2"/>
            <charset val="238"/>
          </rPr>
          <t>3.4. S katero prvo črko se prične glavno mesto Slovenije?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9" authorId="0" shapeId="0">
      <text>
        <r>
          <rPr>
            <b/>
            <sz val="26"/>
            <color indexed="81"/>
            <rFont val="Segoe UI"/>
            <family val="2"/>
            <charset val="238"/>
          </rPr>
          <t>4.0. S katero prvo črko se prične oblačilo, ki ga nosijo nekatere uradne osebe: policija, carina, letalsko osebje …?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0" authorId="0" shapeId="0">
      <text>
        <r>
          <rPr>
            <b/>
            <sz val="26"/>
            <color indexed="81"/>
            <rFont val="Segoe UI"/>
            <family val="2"/>
            <charset val="238"/>
          </rPr>
          <t>4.1. S katero prvo črko se prične reka, ki izvira v Zelencih, ki so v bližini Kranjske Gore?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1" authorId="0" shapeId="0">
      <text>
        <r>
          <rPr>
            <b/>
            <sz val="26"/>
            <color indexed="81"/>
            <rFont val="Segoe UI"/>
            <family val="2"/>
            <charset val="238"/>
          </rPr>
          <t>4.2. S katero prvo črko se prične naziv za veliko (po navadi sladkovodna) stoječo vodno površino, ki jo obkroža kopno?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2" authorId="0" shapeId="0">
      <text>
        <r>
          <rPr>
            <b/>
            <sz val="26"/>
            <color indexed="81"/>
            <rFont val="Segoe UI"/>
            <family val="2"/>
            <charset val="238"/>
          </rPr>
          <t>5.0. S katero prvo črko se prične glavno mesto Francije?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3" authorId="0" shapeId="0">
      <text>
        <r>
          <rPr>
            <b/>
            <sz val="26"/>
            <color indexed="81"/>
            <rFont val="Segoe UI"/>
            <family val="2"/>
            <charset val="238"/>
          </rPr>
          <t>5.1. S katero prvo črko se prične velik naravni vodni tok?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<sst xmlns="http://schemas.openxmlformats.org/spreadsheetml/2006/main" count="917" uniqueCount="255">
  <si>
    <t>6.8 TRŽNO KOMUNICIRANJE</t>
  </si>
  <si>
    <t>1. S kom podjetje komunicira?</t>
  </si>
  <si>
    <t>Podjetje komunicira:</t>
  </si>
  <si>
    <t>2. Zakaj podjetje komunicira s sedanjimi in možnimi kupci, zaposlenimi, zastopniki …?</t>
  </si>
  <si>
    <t>Podjetje z njimi komunicira, ker želi:</t>
  </si>
  <si>
    <t>3. Kaj zajema splet tržnega komuniciranja (promocijski splet), ki zajema več orodij za</t>
  </si>
  <si>
    <t>komuniciranje?</t>
  </si>
  <si>
    <t>Podjetje za komuniciranje uporablja več orodij. Splet tržnega komuniciranja, imenovan tudi</t>
  </si>
  <si>
    <t>promocijski splet, zajema:</t>
  </si>
  <si>
    <t>4. Kakšna morajo biti vsa orodja komunikacijskega spleta?</t>
  </si>
  <si>
    <t>Vsa orodja komunikacijskega spleta morajo biti:</t>
  </si>
  <si>
    <t>ljudmi, fizičnimi dokazi).</t>
  </si>
  <si>
    <t>5. Kaj tudi vključuje komunikacijska politika podjetja?</t>
  </si>
  <si>
    <t>H komunikacijski politiki podjetja spadajo tudi psihološko pravilno vodeni prodajni razgovori.</t>
  </si>
  <si>
    <t>• s sedanjimi in možnimi kupci,</t>
  </si>
  <si>
    <t>•  zaposlenimi,</t>
  </si>
  <si>
    <t>• zastopniki,</t>
  </si>
  <si>
    <t>• dobavitelji,</t>
  </si>
  <si>
    <t>• poslovnimi partnerji in</t>
  </si>
  <si>
    <t>•  drugimi javnostmi.</t>
  </si>
  <si>
    <t>• ustvariti želeno sliko o sebi,</t>
  </si>
  <si>
    <t>• pripraviti določene javnosti do aktivnosti, npr. do nakupa ali podpore.</t>
  </si>
  <si>
    <t>ODGOVOR</t>
  </si>
  <si>
    <t>OPIS GESLA</t>
  </si>
  <si>
    <t>GESLO</t>
  </si>
  <si>
    <t>NAKUP</t>
  </si>
  <si>
    <t>ZASTOPNIKI</t>
  </si>
  <si>
    <t>• pospeševanje prodaje,</t>
  </si>
  <si>
    <t>• odnose z javnostmi in</t>
  </si>
  <si>
    <t>• neposredno trženje.</t>
  </si>
  <si>
    <t>OGLAŠEVANJE</t>
  </si>
  <si>
    <t>USKLAJENOST</t>
  </si>
  <si>
    <t>Z</t>
  </si>
  <si>
    <t>A</t>
  </si>
  <si>
    <t>P</t>
  </si>
  <si>
    <t>O</t>
  </si>
  <si>
    <t>N</t>
  </si>
  <si>
    <t>K</t>
  </si>
  <si>
    <t>U</t>
  </si>
  <si>
    <t>Š</t>
  </si>
  <si>
    <t>X</t>
  </si>
  <si>
    <t xml:space="preserve"> </t>
  </si>
  <si>
    <t>S</t>
  </si>
  <si>
    <t>T</t>
  </si>
  <si>
    <t>E</t>
  </si>
  <si>
    <t>R</t>
  </si>
  <si>
    <t>G</t>
  </si>
  <si>
    <t>D</t>
  </si>
  <si>
    <t>2. Eden izmed vzrokov, zakaj podjetje komunicira s kupci, zaposlenimi, zastopniki …</t>
  </si>
  <si>
    <t>3. Eno izmed orodij, ki spada v splet tržnega komuniciranja.</t>
  </si>
  <si>
    <t>ANAKONDA</t>
  </si>
  <si>
    <t>SAVA</t>
  </si>
  <si>
    <t>GRAD</t>
  </si>
  <si>
    <t>• oglaševanje,</t>
  </si>
  <si>
    <t>• povezana med seboj,</t>
  </si>
  <si>
    <t>• in hkrati tudi z ostalimi elementi trženjskega spleta (izdelkom, ceno, prodajno potjo,</t>
  </si>
  <si>
    <t>1.0 Naziv za osebe, s katerimi podjetje komunicira.</t>
  </si>
  <si>
    <t>4.0 Ena izmed lastnosti orodij komunikacijskega spleta.</t>
  </si>
  <si>
    <t>5.0 Ena izmed sestavin komunikacijske politike podjetja.</t>
  </si>
  <si>
    <t>Prodajni razgovori</t>
  </si>
  <si>
    <t>VPRAŠaNJE</t>
  </si>
  <si>
    <t>VPRAŠANJE</t>
  </si>
  <si>
    <t>b.) odgovor na vprašanje,</t>
  </si>
  <si>
    <t>d.) geslo glede na vprašanje in odgovor.</t>
  </si>
  <si>
    <t>c.) opis gesla glede na vprašanje in odgovor,</t>
  </si>
  <si>
    <t>a.) vprašanje glede na tekst, ki ga imate,</t>
  </si>
  <si>
    <r>
      <rPr>
        <b/>
        <sz val="11"/>
        <color theme="1"/>
        <rFont val="Calibri"/>
        <family val="2"/>
        <charset val="238"/>
        <scheme val="minor"/>
      </rPr>
      <t>1. naloga:</t>
    </r>
    <r>
      <rPr>
        <sz val="11"/>
        <color theme="1"/>
        <rFont val="Calibri"/>
        <family val="2"/>
        <charset val="238"/>
        <scheme val="minor"/>
      </rPr>
      <t xml:space="preserve"> S pomočjo teksta, ki vam je bil dodeljen zapišite:</t>
    </r>
  </si>
  <si>
    <t>PRIMER:</t>
  </si>
  <si>
    <t>I</t>
  </si>
  <si>
    <t>L</t>
  </si>
  <si>
    <t>V</t>
  </si>
  <si>
    <t>J</t>
  </si>
  <si>
    <t>ZAGREB</t>
  </si>
  <si>
    <t>NIKOLA TESLA</t>
  </si>
  <si>
    <t>1.0.</t>
  </si>
  <si>
    <t>1.1.</t>
  </si>
  <si>
    <t>1.2.</t>
  </si>
  <si>
    <t>IZDELEK</t>
  </si>
  <si>
    <t>1.3.</t>
  </si>
  <si>
    <t>ORANŽNA</t>
  </si>
  <si>
    <t>1.4.</t>
  </si>
  <si>
    <t>NAKLO</t>
  </si>
  <si>
    <t>POZOR: V SPODNJE RUMENO IN MODRO POLJE NE PIŠITE V CELICE, AMPAK V VNOSNO VRSTICO!</t>
  </si>
  <si>
    <t>2.0.</t>
  </si>
  <si>
    <t>2.1.</t>
  </si>
  <si>
    <t>KRANJ</t>
  </si>
  <si>
    <t>3.0.</t>
  </si>
  <si>
    <t>ODPADEK</t>
  </si>
  <si>
    <t>3.1.</t>
  </si>
  <si>
    <t>ŠOLA</t>
  </si>
  <si>
    <t>EVROPA</t>
  </si>
  <si>
    <t>3.2.</t>
  </si>
  <si>
    <t>3.3.</t>
  </si>
  <si>
    <t>3.4.</t>
  </si>
  <si>
    <t>LJUBLJANA</t>
  </si>
  <si>
    <t>4.0.</t>
  </si>
  <si>
    <t>UNIFORMA</t>
  </si>
  <si>
    <t>4.1.</t>
  </si>
  <si>
    <t>4.2.</t>
  </si>
  <si>
    <t>JEZERO</t>
  </si>
  <si>
    <t>PARIZ</t>
  </si>
  <si>
    <t>5.0.</t>
  </si>
  <si>
    <t>5.1.</t>
  </si>
  <si>
    <t>REKA</t>
  </si>
  <si>
    <t>država</t>
  </si>
  <si>
    <t>1.0. Institucija, ki je vzrok za pojav davkov</t>
  </si>
  <si>
    <t>Lokalne skupnosti</t>
  </si>
  <si>
    <t>2.0. Eden izmed subjektov, ki pridobiva dohodke iz davkov</t>
  </si>
  <si>
    <t>3.0. Ena izmed posledic za zavezanca, če ne plača davka</t>
  </si>
  <si>
    <t>sankcija</t>
  </si>
  <si>
    <t>javni interes</t>
  </si>
  <si>
    <t>obvezna dajatev</t>
  </si>
  <si>
    <t>makroekonomske politike</t>
  </si>
  <si>
    <t>nakup hrane</t>
  </si>
  <si>
    <t>4.0 naziv za interes zaradi katerega se pobirajo davki</t>
  </si>
  <si>
    <t>5.0 značilnost davka glede obveznosti, ki jo imajo zavezanci</t>
  </si>
  <si>
    <t>6.0 sestavni del česa je v sedanjem času obdavčevanje</t>
  </si>
  <si>
    <t>7.0 ena izmed situacij, ki pomeni plačilo davka</t>
  </si>
  <si>
    <t>8.0. glavni namen davkov</t>
  </si>
  <si>
    <t>javni prihodki</t>
  </si>
  <si>
    <t>9.0 eden izmed subjektov, ki plačujejo davke in druge dajatve</t>
  </si>
  <si>
    <t>fizične osebe</t>
  </si>
  <si>
    <t>10.0. Eden izmed naslovov, iz katerega se plačujejo davki</t>
  </si>
  <si>
    <t>premoženje</t>
  </si>
  <si>
    <t>11.0 Eden izmed vzrokov za obstoj države</t>
  </si>
  <si>
    <t>red in disciplina</t>
  </si>
  <si>
    <t>12.0. Kar naj bi država izboljševala s pobiranjem davkov in prispevkov</t>
  </si>
  <si>
    <t>standard državljanov</t>
  </si>
  <si>
    <t>13.0. kar je osnova za obračun davkov</t>
  </si>
  <si>
    <t>zakoni</t>
  </si>
  <si>
    <t>dohodnina</t>
  </si>
  <si>
    <t>14.0.  naziv za davek na dohodek</t>
  </si>
  <si>
    <t>15. naziv za davek, ki je povezan z nakupom izdelka ali storitve</t>
  </si>
  <si>
    <t>DDV</t>
  </si>
  <si>
    <t>16.0 ena izmed oblik davkov</t>
  </si>
  <si>
    <t>taksa</t>
  </si>
  <si>
    <t>Davek na nepremičnine</t>
  </si>
  <si>
    <t xml:space="preserve">17.0. drugi izraz za bivalni davek </t>
  </si>
  <si>
    <t>M</t>
  </si>
  <si>
    <t>F</t>
  </si>
  <si>
    <t>DOHODNINA</t>
  </si>
  <si>
    <t>1.0</t>
  </si>
  <si>
    <t>Ž</t>
  </si>
  <si>
    <t>Č</t>
  </si>
  <si>
    <t>DRŽAVA</t>
  </si>
  <si>
    <t>2.0</t>
  </si>
  <si>
    <t>H</t>
  </si>
  <si>
    <t>JAVNI INTERES</t>
  </si>
  <si>
    <t>C</t>
  </si>
  <si>
    <t>SANKCIJA</t>
  </si>
  <si>
    <t>19.0.</t>
  </si>
  <si>
    <t>državni proračun</t>
  </si>
  <si>
    <t>20.0. ena izmed stvari, ki jo država financira iz proračuna</t>
  </si>
  <si>
    <t>transfer</t>
  </si>
  <si>
    <t>6.0.</t>
  </si>
  <si>
    <t>TAKSA</t>
  </si>
  <si>
    <t>naziv za akt države, s katerim so predvideni vsi prihodki in drugi prejemki ter odhodki in drugi izdatki države za eno leto</t>
  </si>
  <si>
    <t>proračun</t>
  </si>
  <si>
    <t>PRORAČUN</t>
  </si>
  <si>
    <t>7.0.</t>
  </si>
  <si>
    <t>elektronska izvržba</t>
  </si>
  <si>
    <t>način, s katerim davčni organ izterja neplačan davek</t>
  </si>
  <si>
    <t>kar nas ne opravičuje pri napakah, ki jih storimo pri  plačevanju davčnih obveznosti</t>
  </si>
  <si>
    <t>nepoznavanje zakonodaje</t>
  </si>
  <si>
    <t>NAKUP HRANE</t>
  </si>
  <si>
    <t>javna ustanova za spremljanje smotrnosti in namenskosti porabe proračunskega denarja</t>
  </si>
  <si>
    <t>računsko sodišče</t>
  </si>
  <si>
    <t>8.0.</t>
  </si>
  <si>
    <t>RED IN DISCIPLINA</t>
  </si>
  <si>
    <t>ena izmed štirih blagajn javnega financiranja</t>
  </si>
  <si>
    <t>občina</t>
  </si>
  <si>
    <t>B</t>
  </si>
  <si>
    <t>9.0.</t>
  </si>
  <si>
    <t>OBČINA</t>
  </si>
  <si>
    <t>kar je deležen posameznik pri plačevanju prispevkov</t>
  </si>
  <si>
    <t>določene pravice</t>
  </si>
  <si>
    <t>ena izmed oblik nedavčnih prihodkov</t>
  </si>
  <si>
    <t>pristojbina</t>
  </si>
  <si>
    <t>ena izmed oblik javnih odhodkov</t>
  </si>
  <si>
    <t>tekoči transferi</t>
  </si>
  <si>
    <t>eden izmed načel davčnega sistema</t>
  </si>
  <si>
    <t>zanesljivost</t>
  </si>
  <si>
    <t>10.0</t>
  </si>
  <si>
    <t>ZAKONI</t>
  </si>
  <si>
    <t>ena izmed lastnosti davčnega sistema</t>
  </si>
  <si>
    <t>pravičnost</t>
  </si>
  <si>
    <t>s čimer se izpolni davčna obveznost</t>
  </si>
  <si>
    <t>plačilom obveznosti</t>
  </si>
  <si>
    <t>11.0.</t>
  </si>
  <si>
    <t>PRAVIČNOST</t>
  </si>
  <si>
    <t>eden izmed načinov plačila davkov</t>
  </si>
  <si>
    <t>odločba o odmeri</t>
  </si>
  <si>
    <t>ena izmed koristi, če poznamo davke</t>
  </si>
  <si>
    <t>načrtovanje davčnih obveznosti</t>
  </si>
  <si>
    <t>eden izmed razlogov za veliko število davkov</t>
  </si>
  <si>
    <t>izogibanje davkov</t>
  </si>
  <si>
    <t>naziv za najvažnejši element obdavčevanja</t>
  </si>
  <si>
    <t>davčna osnova</t>
  </si>
  <si>
    <t>kar se določi na davčno osnovo</t>
  </si>
  <si>
    <t>davčna stopnja</t>
  </si>
  <si>
    <t>12.0.</t>
  </si>
  <si>
    <t>DAVČNA OSNOVA</t>
  </si>
  <si>
    <t>ena izmed davčnih stopenj</t>
  </si>
  <si>
    <t>eden izmed davčnih subjektov</t>
  </si>
  <si>
    <t>pasivni davčni subjekt</t>
  </si>
  <si>
    <t>proporcionalna stopnja</t>
  </si>
  <si>
    <t>PASIVNI DAVČNI SUBJEKT</t>
  </si>
  <si>
    <t>13.0.</t>
  </si>
  <si>
    <t>eden izmed davkov glede na način pobiranja</t>
  </si>
  <si>
    <t>neposredni davki</t>
  </si>
  <si>
    <t>14.0.</t>
  </si>
  <si>
    <t>NAČRTOVANJE DAVČNE OBVEZNOSTI</t>
  </si>
  <si>
    <t>drug izraz za subjektivni davek</t>
  </si>
  <si>
    <t>osebni davki</t>
  </si>
  <si>
    <t>15.0.</t>
  </si>
  <si>
    <t>ODLOČBA O ODMERI</t>
  </si>
  <si>
    <t>Davek od dohodka</t>
  </si>
  <si>
    <t>naziv za davek, ki ga od dohodkov plačujejo pravne osebe</t>
  </si>
  <si>
    <t>DAVEK OD DOHODKA</t>
  </si>
  <si>
    <t>naziv zakona, ki ureja obdavčitev dohodkov fizičnih oseb</t>
  </si>
  <si>
    <t>zakon o dohodnini</t>
  </si>
  <si>
    <t>naziv za znesek davka, ki ga za davčnega zavezanca izračuna, odtegne in plača plačnik davka</t>
  </si>
  <si>
    <t>davčni odtegljaj</t>
  </si>
  <si>
    <t>naziv za načelo, ko so dolžni davčni rezidenti plačati v Sloveniji dohodnino od vseh svojih dohodkov, ne glede na to, ali imajo dohodki svoj vir v Sloveniji ali izven nje.</t>
  </si>
  <si>
    <t>obdavčitev po svetovnem dohodku</t>
  </si>
  <si>
    <t>OBDAVČITEV PO SVETOVNEM DOHODKU</t>
  </si>
  <si>
    <t>eden izmed dohodkov po Zakonu o dohodnini</t>
  </si>
  <si>
    <t>dohodki iz zaposlitve</t>
  </si>
  <si>
    <t>DAVČNI ODTEGLJAJ</t>
  </si>
  <si>
    <t>16.0.</t>
  </si>
  <si>
    <t>eden izmed dohodkov, ki je obdavčen sintetično</t>
  </si>
  <si>
    <t>dohodek iz dejavnosti</t>
  </si>
  <si>
    <t>eden izmed dohodkov, ki so obdavčeni cedularno (dokončni davek)</t>
  </si>
  <si>
    <t>obresti</t>
  </si>
  <si>
    <t>naziv za enega izmed dohodkov iz zaposlitve</t>
  </si>
  <si>
    <t>dohodki iz drugega pogodbenega razmerja</t>
  </si>
  <si>
    <t>DOHODKI IZ DRUGEGA POGODBENEGA RAZMERJA</t>
  </si>
  <si>
    <t>17.0.</t>
  </si>
  <si>
    <t>naziv za postavko, ki se všteva v davčno osnovo</t>
  </si>
  <si>
    <t>bruto prejemek</t>
  </si>
  <si>
    <t>2.1</t>
  </si>
  <si>
    <t>ELEKTRONSKA IZVRŽBA</t>
  </si>
  <si>
    <t>eden izmed pravih dohodkov iz delovnega razmerja</t>
  </si>
  <si>
    <t>plače</t>
  </si>
  <si>
    <t>LOKALNE SKUPNOSTI</t>
  </si>
  <si>
    <t>FIZIČNE OSEBE</t>
  </si>
  <si>
    <t>2.2.</t>
  </si>
  <si>
    <t>IZOGIBANJE DAVKOV</t>
  </si>
  <si>
    <t>6.1.</t>
  </si>
  <si>
    <t>OBRESTI</t>
  </si>
  <si>
    <t>15.1.</t>
  </si>
  <si>
    <t>BRUTO PREJEMEK</t>
  </si>
  <si>
    <t>2.3.</t>
  </si>
  <si>
    <t>PLAČE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</si>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</sst>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6"/>
      <color rgb="FF00B05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26"/>
      <color rgb="FF00B05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FF00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36"/>
      <color indexed="81"/>
      <name val="Segoe UI"/>
      <family val="2"/>
      <charset val="238"/>
    </font>
    <font>
      <sz val="26"/>
      <color theme="0"/>
      <name val="Calibri"/>
      <family val="2"/>
      <charset val="238"/>
      <scheme val="minor"/>
    </font>
    <font>
      <b/>
      <sz val="26"/>
      <color indexed="81"/>
      <name val="Segoe UI"/>
      <family val="2"/>
      <charset val="238"/>
    </font>
    <font>
      <sz val="26"/>
      <color indexed="81"/>
      <name val="Segoe UI"/>
      <family val="2"/>
      <charset val="238"/>
    </font>
    <font>
      <b/>
      <sz val="26"/>
      <color rgb="FFFF0000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b/>
      <sz val="18"/>
      <color indexed="81"/>
      <name val="Segoe UI"/>
      <family val="2"/>
      <charset val="238"/>
    </font>
    <font>
      <sz val="12"/>
      <color rgb="FFFFFF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8"/>
      <color indexed="81"/>
      <name val="Segoe U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BEAF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9" fillId="4" borderId="1" xfId="0" applyFont="1" applyFill="1" applyBorder="1"/>
    <xf numFmtId="0" fontId="7" fillId="0" borderId="1" xfId="0" quotePrefix="1" applyFont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1" xfId="0" applyFill="1" applyBorder="1"/>
    <xf numFmtId="0" fontId="0" fillId="2" borderId="0" xfId="0" applyFill="1" applyBorder="1"/>
    <xf numFmtId="0" fontId="1" fillId="2" borderId="7" xfId="0" applyFont="1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6" borderId="5" xfId="0" applyFill="1" applyBorder="1"/>
    <xf numFmtId="0" fontId="0" fillId="6" borderId="6" xfId="0" applyFill="1" applyBorder="1"/>
    <xf numFmtId="0" fontId="1" fillId="6" borderId="6" xfId="0" applyFont="1" applyFill="1" applyBorder="1"/>
    <xf numFmtId="0" fontId="0" fillId="6" borderId="3" xfId="0" applyFill="1" applyBorder="1"/>
    <xf numFmtId="0" fontId="1" fillId="2" borderId="13" xfId="0" applyFont="1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3" xfId="0" applyFill="1" applyBorder="1"/>
    <xf numFmtId="0" fontId="0" fillId="5" borderId="14" xfId="0" applyFill="1" applyBorder="1"/>
    <xf numFmtId="0" fontId="1" fillId="2" borderId="0" xfId="0" applyFont="1" applyFill="1" applyBorder="1"/>
    <xf numFmtId="0" fontId="1" fillId="2" borderId="9" xfId="0" applyFont="1" applyFill="1" applyBorder="1"/>
    <xf numFmtId="0" fontId="0" fillId="5" borderId="5" xfId="0" applyFill="1" applyBorder="1"/>
    <xf numFmtId="0" fontId="1" fillId="5" borderId="6" xfId="0" applyFont="1" applyFill="1" applyBorder="1"/>
    <xf numFmtId="0" fontId="0" fillId="5" borderId="6" xfId="0" applyFill="1" applyBorder="1"/>
    <xf numFmtId="0" fontId="1" fillId="6" borderId="3" xfId="0" applyFont="1" applyFill="1" applyBorder="1"/>
    <xf numFmtId="0" fontId="1" fillId="5" borderId="1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1" fillId="2" borderId="14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12" fillId="4" borderId="1" xfId="0" applyFont="1" applyFill="1" applyBorder="1"/>
    <xf numFmtId="0" fontId="9" fillId="2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12" fillId="0" borderId="0" xfId="0" applyFont="1" applyProtection="1"/>
    <xf numFmtId="0" fontId="4" fillId="0" borderId="0" xfId="0" applyFont="1" applyProtection="1"/>
    <xf numFmtId="0" fontId="4" fillId="0" borderId="0" xfId="0" applyFont="1" applyFill="1" applyProtection="1"/>
    <xf numFmtId="0" fontId="12" fillId="0" borderId="0" xfId="0" applyFont="1" applyFill="1" applyProtection="1"/>
    <xf numFmtId="49" fontId="7" fillId="0" borderId="1" xfId="0" quotePrefix="1" applyNumberFormat="1" applyFont="1" applyBorder="1" applyAlignment="1">
      <alignment horizontal="center"/>
    </xf>
    <xf numFmtId="0" fontId="0" fillId="2" borderId="0" xfId="0" applyFill="1"/>
    <xf numFmtId="0" fontId="0" fillId="7" borderId="0" xfId="0" applyFill="1"/>
    <xf numFmtId="0" fontId="0" fillId="6" borderId="0" xfId="0" applyFill="1"/>
    <xf numFmtId="0" fontId="0" fillId="8" borderId="0" xfId="0" applyFill="1"/>
    <xf numFmtId="0" fontId="0" fillId="5" borderId="0" xfId="0" applyFill="1"/>
    <xf numFmtId="0" fontId="0" fillId="0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0" fillId="12" borderId="0" xfId="0" applyFill="1"/>
    <xf numFmtId="0" fontId="0" fillId="13" borderId="0" xfId="0" applyFill="1"/>
    <xf numFmtId="0" fontId="3" fillId="0" borderId="18" xfId="0" applyFont="1" applyFill="1" applyBorder="1" applyAlignment="1" applyProtection="1">
      <alignment horizontal="center"/>
    </xf>
    <xf numFmtId="0" fontId="12" fillId="0" borderId="0" xfId="0" applyFont="1"/>
    <xf numFmtId="0" fontId="19" fillId="0" borderId="0" xfId="0" applyFont="1" applyProtection="1"/>
    <xf numFmtId="0" fontId="20" fillId="0" borderId="0" xfId="0" applyFont="1" applyProtection="1"/>
    <xf numFmtId="0" fontId="21" fillId="0" borderId="0" xfId="0" applyFont="1" applyProtection="1"/>
    <xf numFmtId="0" fontId="21" fillId="0" borderId="0" xfId="0" applyFont="1"/>
    <xf numFmtId="0" fontId="22" fillId="0" borderId="0" xfId="0" applyFont="1"/>
    <xf numFmtId="0" fontId="19" fillId="2" borderId="1" xfId="0" applyFont="1" applyFill="1" applyBorder="1" applyAlignment="1" applyProtection="1">
      <alignment horizontal="center"/>
    </xf>
    <xf numFmtId="0" fontId="20" fillId="0" borderId="0" xfId="0" applyFont="1"/>
    <xf numFmtId="0" fontId="15" fillId="0" borderId="1" xfId="0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Protection="1"/>
    <xf numFmtId="49" fontId="21" fillId="0" borderId="1" xfId="0" quotePrefix="1" applyNumberFormat="1" applyFont="1" applyBorder="1" applyAlignment="1" applyProtection="1">
      <alignment horizontal="center"/>
    </xf>
    <xf numFmtId="0" fontId="15" fillId="14" borderId="1" xfId="0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horizontal="center"/>
      <protection locked="0"/>
    </xf>
    <xf numFmtId="0" fontId="15" fillId="0" borderId="11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</xf>
    <xf numFmtId="0" fontId="15" fillId="0" borderId="4" xfId="0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Alignment="1" applyProtection="1">
      <alignment horizontal="center"/>
      <protection locked="0"/>
    </xf>
    <xf numFmtId="0" fontId="15" fillId="0" borderId="15" xfId="0" applyFont="1" applyFill="1" applyBorder="1" applyAlignment="1" applyProtection="1">
      <alignment horizontal="center"/>
      <protection locked="0"/>
    </xf>
    <xf numFmtId="0" fontId="15" fillId="0" borderId="16" xfId="0" applyFont="1" applyFill="1" applyBorder="1" applyAlignment="1" applyProtection="1">
      <alignment horizontal="center"/>
      <protection locked="0"/>
    </xf>
    <xf numFmtId="0" fontId="15" fillId="0" borderId="14" xfId="0" applyFont="1" applyFill="1" applyBorder="1" applyAlignment="1" applyProtection="1">
      <alignment horizontal="center"/>
      <protection locked="0"/>
    </xf>
    <xf numFmtId="0" fontId="15" fillId="0" borderId="17" xfId="0" applyFont="1" applyFill="1" applyBorder="1" applyAlignment="1" applyProtection="1">
      <alignment horizontal="center"/>
      <protection locked="0"/>
    </xf>
    <xf numFmtId="0" fontId="15" fillId="2" borderId="17" xfId="0" applyFont="1" applyFill="1" applyBorder="1" applyAlignment="1" applyProtection="1">
      <alignment horizontal="center"/>
    </xf>
    <xf numFmtId="0" fontId="15" fillId="0" borderId="18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18" fillId="3" borderId="5" xfId="0" applyFont="1" applyFill="1" applyBorder="1" applyAlignment="1" applyProtection="1">
      <alignment horizontal="center"/>
    </xf>
    <xf numFmtId="0" fontId="18" fillId="3" borderId="6" xfId="0" applyFont="1" applyFill="1" applyBorder="1" applyAlignment="1" applyProtection="1">
      <alignment horizontal="center"/>
    </xf>
    <xf numFmtId="0" fontId="18" fillId="3" borderId="3" xfId="0" applyFont="1" applyFill="1" applyBorder="1" applyAlignment="1" applyProtection="1">
      <alignment horizontal="center"/>
    </xf>
    <xf numFmtId="0" fontId="19" fillId="0" borderId="5" xfId="0" applyFont="1" applyBorder="1" applyAlignment="1" applyProtection="1">
      <protection locked="0"/>
    </xf>
    <xf numFmtId="0" fontId="19" fillId="0" borderId="6" xfId="0" applyFont="1" applyBorder="1" applyAlignment="1" applyProtection="1">
      <protection locked="0"/>
    </xf>
    <xf numFmtId="0" fontId="19" fillId="0" borderId="3" xfId="0" applyFont="1" applyBorder="1" applyAlignment="1" applyProtection="1">
      <protection locked="0"/>
    </xf>
    <xf numFmtId="0" fontId="18" fillId="3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 applyProtection="1">
      <protection locked="0"/>
    </xf>
    <xf numFmtId="0" fontId="21" fillId="0" borderId="3" xfId="0" applyFont="1" applyBorder="1" applyAlignment="1" applyProtection="1">
      <protection locked="0"/>
    </xf>
    <xf numFmtId="0" fontId="21" fillId="0" borderId="1" xfId="0" applyFont="1" applyBorder="1" applyAlignment="1" applyProtection="1">
      <alignment horizontal="center"/>
    </xf>
    <xf numFmtId="0" fontId="15" fillId="0" borderId="0" xfId="0" applyFont="1" applyAlignment="1"/>
    <xf numFmtId="0" fontId="0" fillId="0" borderId="0" xfId="0" applyAlignment="1"/>
    <xf numFmtId="0" fontId="8" fillId="3" borderId="1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9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Navadno" xfId="0" builtinId="0"/>
  </cellStyles>
  <dxfs count="47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DFAF"/>
      <color rgb="FFCCECFF"/>
      <color rgb="FFFFBDFF"/>
      <color rgb="FFFFBEAF"/>
      <color rgb="FFFF967D"/>
      <color rgb="FFFFC6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opLeftCell="A109" zoomScale="80" zoomScaleNormal="80" workbookViewId="0">
      <selection activeCell="A148" sqref="A148:P148"/>
    </sheetView>
  </sheetViews>
  <sheetFormatPr defaultRowHeight="14.4" x14ac:dyDescent="0.3"/>
  <cols>
    <col min="1" max="1" width="13.109375" customWidth="1"/>
  </cols>
  <sheetData>
    <row r="1" spans="1:4" x14ac:dyDescent="0.3">
      <c r="A1" t="s">
        <v>66</v>
      </c>
    </row>
    <row r="2" spans="1:4" x14ac:dyDescent="0.3">
      <c r="A2" t="s">
        <v>65</v>
      </c>
    </row>
    <row r="3" spans="1:4" x14ac:dyDescent="0.3">
      <c r="A3" t="s">
        <v>62</v>
      </c>
    </row>
    <row r="4" spans="1:4" x14ac:dyDescent="0.3">
      <c r="A4" t="s">
        <v>64</v>
      </c>
    </row>
    <row r="5" spans="1:4" x14ac:dyDescent="0.3">
      <c r="A5" t="s">
        <v>63</v>
      </c>
    </row>
    <row r="7" spans="1:4" x14ac:dyDescent="0.3">
      <c r="A7" t="s">
        <v>67</v>
      </c>
    </row>
    <row r="8" spans="1:4" x14ac:dyDescent="0.3">
      <c r="A8" s="34" t="s">
        <v>1</v>
      </c>
      <c r="B8" s="34"/>
      <c r="C8" s="34"/>
      <c r="D8" s="35" t="s">
        <v>61</v>
      </c>
    </row>
    <row r="9" spans="1:4" x14ac:dyDescent="0.3">
      <c r="A9" s="34" t="s">
        <v>2</v>
      </c>
      <c r="B9" s="34"/>
      <c r="C9" s="34"/>
      <c r="D9" s="35" t="s">
        <v>22</v>
      </c>
    </row>
    <row r="10" spans="1:4" x14ac:dyDescent="0.3">
      <c r="A10" s="34" t="s">
        <v>14</v>
      </c>
      <c r="B10" s="34"/>
      <c r="C10" s="34"/>
      <c r="D10" s="34"/>
    </row>
    <row r="11" spans="1:4" x14ac:dyDescent="0.3">
      <c r="A11" s="34" t="s">
        <v>15</v>
      </c>
      <c r="B11" s="34"/>
      <c r="C11" s="34"/>
      <c r="D11" s="34"/>
    </row>
    <row r="12" spans="1:4" x14ac:dyDescent="0.3">
      <c r="A12" s="34" t="s">
        <v>16</v>
      </c>
      <c r="B12" s="34"/>
      <c r="C12" s="34"/>
      <c r="D12" s="34"/>
    </row>
    <row r="13" spans="1:4" x14ac:dyDescent="0.3">
      <c r="A13" s="34" t="s">
        <v>17</v>
      </c>
      <c r="B13" s="34"/>
      <c r="C13" s="34"/>
      <c r="D13" s="34"/>
    </row>
    <row r="14" spans="1:4" x14ac:dyDescent="0.3">
      <c r="A14" s="34" t="s">
        <v>18</v>
      </c>
      <c r="B14" s="34"/>
      <c r="C14" s="34"/>
      <c r="D14" s="34"/>
    </row>
    <row r="15" spans="1:4" x14ac:dyDescent="0.3">
      <c r="A15" s="34" t="s">
        <v>19</v>
      </c>
      <c r="B15" s="34"/>
      <c r="C15" s="34"/>
      <c r="D15" s="34"/>
    </row>
    <row r="17" spans="1:8" x14ac:dyDescent="0.3">
      <c r="A17" s="34" t="s">
        <v>56</v>
      </c>
      <c r="B17" s="34"/>
      <c r="C17" s="34"/>
      <c r="D17" s="34"/>
      <c r="E17" s="34"/>
      <c r="F17" s="35" t="s">
        <v>23</v>
      </c>
      <c r="G17" s="34"/>
    </row>
    <row r="18" spans="1:8" x14ac:dyDescent="0.3">
      <c r="A18" s="34" t="s">
        <v>26</v>
      </c>
      <c r="B18" s="35" t="s">
        <v>24</v>
      </c>
      <c r="C18" s="34"/>
      <c r="D18" s="34"/>
      <c r="E18" s="34"/>
      <c r="F18" s="34"/>
      <c r="G18" s="34"/>
    </row>
    <row r="20" spans="1:8" x14ac:dyDescent="0.3">
      <c r="A20" s="57" t="s">
        <v>105</v>
      </c>
      <c r="B20" s="57"/>
      <c r="C20" s="57"/>
      <c r="D20" s="57"/>
    </row>
    <row r="21" spans="1:8" x14ac:dyDescent="0.3">
      <c r="A21" s="57" t="s">
        <v>104</v>
      </c>
      <c r="B21" s="57"/>
      <c r="C21" s="57"/>
      <c r="D21" s="57"/>
      <c r="H21" s="54" t="s">
        <v>47</v>
      </c>
    </row>
    <row r="23" spans="1:8" x14ac:dyDescent="0.3">
      <c r="A23" s="54" t="s">
        <v>107</v>
      </c>
      <c r="B23" s="54"/>
      <c r="C23" s="54"/>
      <c r="D23" s="54"/>
      <c r="E23" s="54"/>
      <c r="F23" s="54"/>
      <c r="G23" s="54"/>
      <c r="H23" s="54"/>
    </row>
    <row r="24" spans="1:8" x14ac:dyDescent="0.3">
      <c r="A24" s="54" t="s">
        <v>106</v>
      </c>
      <c r="B24" s="54"/>
      <c r="C24" s="54"/>
      <c r="D24" s="54"/>
      <c r="E24" s="54"/>
      <c r="F24" s="54"/>
      <c r="G24" s="54"/>
      <c r="H24" s="54" t="s">
        <v>69</v>
      </c>
    </row>
    <row r="26" spans="1:8" x14ac:dyDescent="0.3">
      <c r="A26" t="s">
        <v>108</v>
      </c>
    </row>
    <row r="27" spans="1:8" x14ac:dyDescent="0.3">
      <c r="A27" t="s">
        <v>109</v>
      </c>
      <c r="H27" s="61" t="s">
        <v>42</v>
      </c>
    </row>
    <row r="29" spans="1:8" x14ac:dyDescent="0.3">
      <c r="A29" s="57" t="s">
        <v>114</v>
      </c>
      <c r="B29" s="57"/>
      <c r="C29" s="57"/>
      <c r="D29" s="57"/>
      <c r="E29" s="57"/>
      <c r="H29" s="56" t="s">
        <v>71</v>
      </c>
    </row>
    <row r="30" spans="1:8" x14ac:dyDescent="0.3">
      <c r="A30" s="57" t="s">
        <v>110</v>
      </c>
      <c r="B30" s="57"/>
      <c r="C30" s="57"/>
      <c r="D30" s="57"/>
      <c r="E30" s="57"/>
    </row>
    <row r="32" spans="1:8" x14ac:dyDescent="0.3">
      <c r="A32" s="71" t="s">
        <v>115</v>
      </c>
      <c r="B32" s="71"/>
      <c r="C32" s="71"/>
      <c r="D32" s="71"/>
      <c r="E32" s="71"/>
      <c r="F32" s="71"/>
      <c r="G32" s="71"/>
      <c r="H32" s="71" t="s">
        <v>35</v>
      </c>
    </row>
    <row r="33" spans="1:8" x14ac:dyDescent="0.3">
      <c r="A33" s="71" t="s">
        <v>111</v>
      </c>
      <c r="B33" s="71"/>
      <c r="C33" s="71"/>
      <c r="D33" s="71"/>
      <c r="E33" s="71"/>
      <c r="F33" s="71"/>
      <c r="G33" s="71"/>
      <c r="H33" s="71"/>
    </row>
    <row r="35" spans="1:8" x14ac:dyDescent="0.3">
      <c r="A35" t="s">
        <v>116</v>
      </c>
    </row>
    <row r="36" spans="1:8" x14ac:dyDescent="0.3">
      <c r="A36" t="s">
        <v>112</v>
      </c>
      <c r="H36" s="55" t="s">
        <v>138</v>
      </c>
    </row>
    <row r="38" spans="1:8" x14ac:dyDescent="0.3">
      <c r="A38" s="71" t="s">
        <v>117</v>
      </c>
      <c r="B38" s="71"/>
      <c r="C38" s="71"/>
      <c r="D38" s="71"/>
      <c r="E38" s="71"/>
      <c r="F38" s="71"/>
      <c r="G38" s="71"/>
      <c r="H38" s="71"/>
    </row>
    <row r="39" spans="1:8" x14ac:dyDescent="0.3">
      <c r="A39" s="71" t="s">
        <v>113</v>
      </c>
      <c r="B39" s="71"/>
      <c r="C39" s="71"/>
      <c r="D39" s="71"/>
      <c r="E39" s="71"/>
      <c r="F39" s="71"/>
      <c r="G39" s="71"/>
      <c r="H39" s="71" t="s">
        <v>36</v>
      </c>
    </row>
    <row r="41" spans="1:8" x14ac:dyDescent="0.3">
      <c r="A41" s="57" t="s">
        <v>118</v>
      </c>
      <c r="B41" s="57"/>
      <c r="C41" s="57"/>
    </row>
    <row r="42" spans="1:8" x14ac:dyDescent="0.3">
      <c r="A42" s="57" t="s">
        <v>119</v>
      </c>
      <c r="B42" s="57"/>
      <c r="C42" s="57"/>
      <c r="H42" s="56" t="s">
        <v>71</v>
      </c>
    </row>
    <row r="44" spans="1:8" x14ac:dyDescent="0.3">
      <c r="A44" s="54" t="s">
        <v>120</v>
      </c>
      <c r="B44" s="54"/>
      <c r="C44" s="54"/>
      <c r="D44" s="54"/>
      <c r="E44" s="54"/>
      <c r="F44" s="54"/>
      <c r="G44" s="54"/>
      <c r="H44" s="54"/>
    </row>
    <row r="45" spans="1:8" x14ac:dyDescent="0.3">
      <c r="A45" s="54" t="s">
        <v>121</v>
      </c>
      <c r="B45" s="54"/>
      <c r="C45" s="54"/>
      <c r="D45" s="54"/>
      <c r="E45" s="54"/>
      <c r="F45" s="54"/>
      <c r="G45" s="54"/>
      <c r="H45" s="54" t="s">
        <v>139</v>
      </c>
    </row>
    <row r="47" spans="1:8" x14ac:dyDescent="0.3">
      <c r="A47" s="71" t="s">
        <v>122</v>
      </c>
      <c r="B47" s="71"/>
      <c r="C47" s="71"/>
      <c r="D47" s="71"/>
      <c r="E47" s="71"/>
      <c r="F47" s="71"/>
      <c r="G47" s="71"/>
      <c r="H47" s="71"/>
    </row>
    <row r="48" spans="1:8" x14ac:dyDescent="0.3">
      <c r="A48" s="71" t="s">
        <v>123</v>
      </c>
      <c r="B48" s="71"/>
      <c r="C48" s="71"/>
      <c r="D48" s="71"/>
      <c r="E48" s="71"/>
      <c r="F48" s="71"/>
      <c r="G48" s="71"/>
      <c r="H48" s="71" t="s">
        <v>34</v>
      </c>
    </row>
    <row r="49" spans="1:14" x14ac:dyDescent="0.3">
      <c r="A49" s="71"/>
      <c r="B49" s="71"/>
      <c r="C49" s="71"/>
      <c r="D49" s="71"/>
      <c r="E49" s="71"/>
      <c r="F49" s="71"/>
      <c r="G49" s="71"/>
      <c r="H49" s="71"/>
    </row>
    <row r="50" spans="1:14" x14ac:dyDescent="0.3">
      <c r="A50" s="71" t="s">
        <v>124</v>
      </c>
      <c r="B50" s="71"/>
      <c r="C50" s="71"/>
      <c r="D50" s="71"/>
      <c r="E50" s="71"/>
      <c r="F50" s="71"/>
      <c r="G50" s="71"/>
      <c r="H50" s="71"/>
    </row>
    <row r="51" spans="1:14" x14ac:dyDescent="0.3">
      <c r="A51" s="71" t="s">
        <v>125</v>
      </c>
      <c r="B51" s="71"/>
      <c r="C51" s="71"/>
      <c r="D51" s="71"/>
      <c r="E51" s="71"/>
      <c r="F51" s="71"/>
      <c r="G51" s="71"/>
      <c r="H51" s="71" t="s">
        <v>45</v>
      </c>
    </row>
    <row r="53" spans="1:14" x14ac:dyDescent="0.3">
      <c r="A53" t="s">
        <v>126</v>
      </c>
      <c r="H53" s="61" t="s">
        <v>42</v>
      </c>
    </row>
    <row r="54" spans="1:14" x14ac:dyDescent="0.3">
      <c r="A54" t="s">
        <v>127</v>
      </c>
    </row>
    <row r="56" spans="1:14" x14ac:dyDescent="0.3">
      <c r="A56" s="61" t="s">
        <v>128</v>
      </c>
      <c r="B56" s="61"/>
      <c r="C56" s="61"/>
      <c r="D56" s="61"/>
      <c r="E56" s="61"/>
      <c r="F56" s="61"/>
      <c r="G56" s="61"/>
      <c r="H56" s="61" t="s">
        <v>32</v>
      </c>
    </row>
    <row r="57" spans="1:14" x14ac:dyDescent="0.3">
      <c r="A57" s="61" t="s">
        <v>129</v>
      </c>
      <c r="B57" s="61"/>
      <c r="C57" s="61"/>
      <c r="D57" s="61"/>
      <c r="E57" s="61"/>
      <c r="F57" s="61"/>
      <c r="G57" s="61"/>
      <c r="H57" s="61"/>
      <c r="N57" s="59"/>
    </row>
    <row r="59" spans="1:14" x14ac:dyDescent="0.3">
      <c r="A59" s="62" t="s">
        <v>131</v>
      </c>
      <c r="B59" s="62"/>
      <c r="C59" s="62"/>
      <c r="D59" s="62"/>
      <c r="E59" s="62"/>
      <c r="F59" s="62"/>
      <c r="G59" s="62"/>
      <c r="H59" s="62"/>
    </row>
    <row r="60" spans="1:14" x14ac:dyDescent="0.3">
      <c r="A60" s="62" t="s">
        <v>130</v>
      </c>
      <c r="B60" s="62"/>
      <c r="C60" s="62"/>
      <c r="D60" s="62"/>
      <c r="E60" s="62"/>
      <c r="F60" s="62"/>
      <c r="G60" s="62"/>
      <c r="H60" s="62" t="s">
        <v>47</v>
      </c>
    </row>
    <row r="62" spans="1:14" x14ac:dyDescent="0.3">
      <c r="A62" s="62" t="s">
        <v>132</v>
      </c>
      <c r="B62" s="62"/>
      <c r="C62" s="62"/>
      <c r="D62" s="62"/>
      <c r="E62" s="62"/>
      <c r="F62" s="62"/>
    </row>
    <row r="63" spans="1:14" x14ac:dyDescent="0.3">
      <c r="A63" s="62" t="s">
        <v>133</v>
      </c>
      <c r="B63" s="62"/>
      <c r="C63" s="62"/>
      <c r="D63" s="62"/>
      <c r="E63" s="62"/>
      <c r="F63" s="62"/>
      <c r="H63" s="54" t="s">
        <v>47</v>
      </c>
    </row>
    <row r="65" spans="1:11" x14ac:dyDescent="0.3">
      <c r="A65" t="s">
        <v>134</v>
      </c>
    </row>
    <row r="66" spans="1:11" x14ac:dyDescent="0.3">
      <c r="A66" t="s">
        <v>135</v>
      </c>
      <c r="H66" s="57" t="s">
        <v>43</v>
      </c>
    </row>
    <row r="68" spans="1:11" x14ac:dyDescent="0.3">
      <c r="A68" s="57" t="s">
        <v>137</v>
      </c>
      <c r="B68" s="57"/>
      <c r="C68" s="57"/>
    </row>
    <row r="69" spans="1:11" x14ac:dyDescent="0.3">
      <c r="A69" s="57" t="s">
        <v>136</v>
      </c>
      <c r="B69" s="57"/>
      <c r="C69" s="57"/>
      <c r="H69" s="54" t="s">
        <v>47</v>
      </c>
    </row>
    <row r="71" spans="1:11" x14ac:dyDescent="0.3">
      <c r="A71" t="s">
        <v>150</v>
      </c>
    </row>
    <row r="72" spans="1:11" x14ac:dyDescent="0.3">
      <c r="A72" t="s">
        <v>151</v>
      </c>
    </row>
    <row r="74" spans="1:11" x14ac:dyDescent="0.3">
      <c r="A74" s="57" t="s">
        <v>152</v>
      </c>
      <c r="B74" s="57"/>
      <c r="C74" s="57"/>
      <c r="D74" s="57"/>
      <c r="E74" s="57"/>
    </row>
    <row r="75" spans="1:11" x14ac:dyDescent="0.3">
      <c r="A75" s="57" t="s">
        <v>153</v>
      </c>
      <c r="B75" s="57"/>
      <c r="C75" s="57"/>
      <c r="D75" s="57"/>
      <c r="E75" s="57"/>
      <c r="H75" s="57" t="s">
        <v>43</v>
      </c>
    </row>
    <row r="78" spans="1:11" x14ac:dyDescent="0.3">
      <c r="A78" s="71" t="s">
        <v>156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</row>
    <row r="79" spans="1:11" x14ac:dyDescent="0.3">
      <c r="A79" s="71" t="s">
        <v>157</v>
      </c>
      <c r="B79" s="71"/>
      <c r="C79" s="71"/>
      <c r="D79" s="71"/>
      <c r="E79" s="71"/>
      <c r="F79" s="71"/>
      <c r="G79" s="71"/>
      <c r="H79" s="71" t="s">
        <v>34</v>
      </c>
      <c r="I79" s="71"/>
      <c r="J79" s="71"/>
      <c r="K79" s="71"/>
    </row>
    <row r="81" spans="1:9" x14ac:dyDescent="0.3">
      <c r="A81" s="54" t="s">
        <v>161</v>
      </c>
      <c r="B81" s="54"/>
      <c r="C81" s="54"/>
      <c r="D81" s="54"/>
      <c r="E81" s="54"/>
      <c r="F81" s="54"/>
      <c r="G81" s="54"/>
      <c r="H81" s="54"/>
    </row>
    <row r="82" spans="1:9" x14ac:dyDescent="0.3">
      <c r="A82" s="54" t="s">
        <v>160</v>
      </c>
      <c r="B82" s="54"/>
      <c r="C82" s="54"/>
      <c r="D82" s="54"/>
      <c r="E82" s="54"/>
      <c r="F82" s="54"/>
      <c r="G82" s="54"/>
      <c r="H82" s="54" t="s">
        <v>44</v>
      </c>
    </row>
    <row r="84" spans="1:9" x14ac:dyDescent="0.3">
      <c r="A84" s="71" t="s">
        <v>162</v>
      </c>
      <c r="B84" s="71"/>
      <c r="C84" s="71"/>
      <c r="D84" s="71"/>
      <c r="E84" s="71"/>
      <c r="F84" s="71"/>
      <c r="G84" s="71"/>
      <c r="H84" s="71"/>
    </row>
    <row r="85" spans="1:9" x14ac:dyDescent="0.3">
      <c r="A85" s="71" t="s">
        <v>163</v>
      </c>
      <c r="B85" s="71"/>
      <c r="C85" s="71"/>
      <c r="D85" s="71"/>
      <c r="E85" s="71"/>
      <c r="F85" s="71"/>
      <c r="G85" s="71"/>
      <c r="H85" s="71" t="s">
        <v>36</v>
      </c>
    </row>
    <row r="87" spans="1:9" x14ac:dyDescent="0.3">
      <c r="A87" s="71" t="s">
        <v>165</v>
      </c>
      <c r="B87" s="71"/>
      <c r="C87" s="71"/>
      <c r="D87" s="71"/>
      <c r="E87" s="71"/>
      <c r="F87" s="71"/>
      <c r="G87" s="71"/>
      <c r="H87" s="71"/>
      <c r="I87" s="71"/>
    </row>
    <row r="88" spans="1:9" x14ac:dyDescent="0.3">
      <c r="A88" s="71" t="s">
        <v>166</v>
      </c>
      <c r="B88" s="71"/>
      <c r="C88" s="71"/>
      <c r="D88" s="71"/>
      <c r="E88" s="71"/>
      <c r="F88" s="71"/>
      <c r="G88" s="71"/>
      <c r="H88" s="71" t="s">
        <v>45</v>
      </c>
      <c r="I88" s="71"/>
    </row>
    <row r="90" spans="1:9" x14ac:dyDescent="0.3">
      <c r="A90" s="71" t="s">
        <v>169</v>
      </c>
      <c r="H90" t="s">
        <v>35</v>
      </c>
    </row>
    <row r="91" spans="1:9" x14ac:dyDescent="0.3">
      <c r="A91" s="71" t="s">
        <v>170</v>
      </c>
    </row>
    <row r="93" spans="1:9" x14ac:dyDescent="0.3">
      <c r="A93" s="71" t="s">
        <v>174</v>
      </c>
    </row>
    <row r="94" spans="1:9" x14ac:dyDescent="0.3">
      <c r="A94" s="71" t="s">
        <v>175</v>
      </c>
      <c r="H94" t="s">
        <v>47</v>
      </c>
    </row>
    <row r="96" spans="1:9" x14ac:dyDescent="0.3">
      <c r="A96" s="71" t="s">
        <v>176</v>
      </c>
    </row>
    <row r="97" spans="1:8" x14ac:dyDescent="0.3">
      <c r="A97" s="71" t="s">
        <v>177</v>
      </c>
      <c r="H97" t="s">
        <v>34</v>
      </c>
    </row>
    <row r="99" spans="1:8" x14ac:dyDescent="0.3">
      <c r="A99" s="71" t="s">
        <v>178</v>
      </c>
    </row>
    <row r="100" spans="1:8" x14ac:dyDescent="0.3">
      <c r="A100" s="71" t="s">
        <v>179</v>
      </c>
      <c r="H100" t="s">
        <v>43</v>
      </c>
    </row>
    <row r="102" spans="1:8" x14ac:dyDescent="0.3">
      <c r="A102" s="61" t="s">
        <v>180</v>
      </c>
      <c r="B102" s="61"/>
      <c r="C102" s="61"/>
      <c r="D102" s="61"/>
      <c r="E102" s="61"/>
      <c r="F102" s="61"/>
      <c r="G102" s="61"/>
      <c r="H102" s="61"/>
    </row>
    <row r="103" spans="1:8" x14ac:dyDescent="0.3">
      <c r="A103" s="61" t="s">
        <v>181</v>
      </c>
      <c r="B103" s="61"/>
      <c r="C103" s="61"/>
      <c r="D103" s="61"/>
      <c r="E103" s="61"/>
      <c r="F103" s="61"/>
      <c r="G103" s="61"/>
      <c r="H103" s="61" t="s">
        <v>32</v>
      </c>
    </row>
    <row r="105" spans="1:8" x14ac:dyDescent="0.3">
      <c r="A105" s="60" t="s">
        <v>184</v>
      </c>
      <c r="B105" s="60"/>
      <c r="C105" s="60"/>
      <c r="D105" s="60"/>
      <c r="E105" s="60"/>
      <c r="F105" s="60"/>
      <c r="G105" s="60"/>
      <c r="H105" s="60"/>
    </row>
    <row r="106" spans="1:8" x14ac:dyDescent="0.3">
      <c r="A106" s="60" t="s">
        <v>185</v>
      </c>
      <c r="B106" s="60"/>
      <c r="C106" s="60"/>
      <c r="D106" s="60"/>
      <c r="E106" s="60"/>
      <c r="F106" s="60"/>
      <c r="G106" s="60"/>
      <c r="H106" s="60" t="s">
        <v>34</v>
      </c>
    </row>
    <row r="107" spans="1:8" x14ac:dyDescent="0.3">
      <c r="A107" s="60"/>
      <c r="B107" s="60"/>
      <c r="C107" s="60"/>
      <c r="D107" s="60"/>
      <c r="E107" s="60"/>
      <c r="F107" s="60"/>
      <c r="G107" s="60"/>
      <c r="H107" s="60"/>
    </row>
    <row r="108" spans="1:8" x14ac:dyDescent="0.3">
      <c r="A108" s="60" t="s">
        <v>186</v>
      </c>
      <c r="B108" s="60"/>
      <c r="C108" s="60"/>
      <c r="D108" s="60"/>
      <c r="E108" s="60"/>
      <c r="F108" s="60"/>
      <c r="G108" s="60"/>
      <c r="H108" s="60"/>
    </row>
    <row r="109" spans="1:8" x14ac:dyDescent="0.3">
      <c r="A109" s="60" t="s">
        <v>187</v>
      </c>
      <c r="B109" s="60"/>
      <c r="C109" s="60"/>
      <c r="D109" s="60"/>
      <c r="E109" s="60"/>
      <c r="F109" s="60"/>
      <c r="G109" s="60"/>
      <c r="H109" s="60" t="s">
        <v>34</v>
      </c>
    </row>
    <row r="111" spans="1:8" x14ac:dyDescent="0.3">
      <c r="A111" s="72" t="s">
        <v>190</v>
      </c>
      <c r="B111" s="72"/>
      <c r="C111" s="72"/>
      <c r="D111" s="72"/>
      <c r="E111" s="72"/>
      <c r="F111" s="72"/>
      <c r="G111" s="72"/>
      <c r="H111" s="72"/>
    </row>
    <row r="112" spans="1:8" x14ac:dyDescent="0.3">
      <c r="A112" s="72" t="s">
        <v>191</v>
      </c>
      <c r="B112" s="72"/>
      <c r="C112" s="72"/>
      <c r="D112" s="72"/>
      <c r="E112" s="72"/>
      <c r="F112" s="72"/>
      <c r="G112" s="72"/>
      <c r="H112" s="72" t="s">
        <v>35</v>
      </c>
    </row>
    <row r="114" spans="1:8" x14ac:dyDescent="0.3">
      <c r="A114" s="56" t="s">
        <v>192</v>
      </c>
      <c r="B114" s="56"/>
      <c r="C114" s="56"/>
      <c r="D114" s="56"/>
      <c r="E114" s="56"/>
      <c r="F114" s="56"/>
      <c r="G114" s="56"/>
      <c r="H114" s="56"/>
    </row>
    <row r="115" spans="1:8" x14ac:dyDescent="0.3">
      <c r="A115" s="56" t="s">
        <v>193</v>
      </c>
      <c r="B115" s="56"/>
      <c r="C115" s="56"/>
      <c r="D115" s="56"/>
      <c r="E115" s="56"/>
      <c r="F115" s="56"/>
      <c r="G115" s="56"/>
      <c r="H115" s="56" t="s">
        <v>36</v>
      </c>
    </row>
    <row r="117" spans="1:8" x14ac:dyDescent="0.3">
      <c r="A117" s="54" t="s">
        <v>194</v>
      </c>
      <c r="B117" s="54"/>
      <c r="C117" s="54"/>
      <c r="D117" s="54"/>
      <c r="E117" s="54"/>
      <c r="F117" s="54"/>
      <c r="G117" s="54"/>
      <c r="H117" s="54" t="s">
        <v>68</v>
      </c>
    </row>
    <row r="118" spans="1:8" x14ac:dyDescent="0.3">
      <c r="A118" s="54" t="s">
        <v>195</v>
      </c>
      <c r="B118" s="54"/>
      <c r="C118" s="54"/>
      <c r="D118" s="54"/>
      <c r="E118" s="54"/>
      <c r="F118" s="54"/>
      <c r="G118" s="54"/>
      <c r="H118" s="54"/>
    </row>
    <row r="120" spans="1:8" x14ac:dyDescent="0.3">
      <c r="A120" s="60" t="s">
        <v>196</v>
      </c>
      <c r="B120" s="60"/>
      <c r="C120" s="60"/>
      <c r="D120" s="60"/>
      <c r="E120" s="60"/>
      <c r="F120" s="60"/>
      <c r="G120" s="60"/>
      <c r="H120" s="60"/>
    </row>
    <row r="121" spans="1:8" x14ac:dyDescent="0.3">
      <c r="A121" s="60" t="s">
        <v>197</v>
      </c>
      <c r="B121" s="60"/>
      <c r="C121" s="60"/>
      <c r="D121" s="60"/>
      <c r="E121" s="60"/>
      <c r="F121" s="60"/>
      <c r="G121" s="60"/>
      <c r="H121" s="60" t="s">
        <v>47</v>
      </c>
    </row>
    <row r="122" spans="1:8" x14ac:dyDescent="0.3">
      <c r="A122" s="60"/>
      <c r="B122" s="60"/>
      <c r="C122" s="60"/>
      <c r="D122" s="60"/>
      <c r="E122" s="60"/>
      <c r="F122" s="60"/>
      <c r="G122" s="60"/>
      <c r="H122" s="60"/>
    </row>
    <row r="123" spans="1:8" x14ac:dyDescent="0.3">
      <c r="A123" s="60" t="s">
        <v>198</v>
      </c>
      <c r="B123" s="60"/>
      <c r="C123" s="60"/>
      <c r="D123" s="60"/>
      <c r="E123" s="60"/>
      <c r="F123" s="60"/>
      <c r="G123" s="60"/>
      <c r="H123" s="60" t="s">
        <v>47</v>
      </c>
    </row>
    <row r="124" spans="1:8" x14ac:dyDescent="0.3">
      <c r="A124" s="60" t="s">
        <v>199</v>
      </c>
      <c r="B124" s="60"/>
      <c r="C124" s="60"/>
      <c r="D124" s="60"/>
      <c r="E124" s="60"/>
      <c r="F124" s="60"/>
      <c r="G124" s="60"/>
      <c r="H124" s="60"/>
    </row>
    <row r="125" spans="1:8" x14ac:dyDescent="0.3">
      <c r="A125" s="60"/>
      <c r="B125" s="60"/>
      <c r="C125" s="60"/>
      <c r="D125" s="60"/>
      <c r="E125" s="60"/>
      <c r="F125" s="60"/>
      <c r="G125" s="60"/>
      <c r="H125" s="60"/>
    </row>
    <row r="127" spans="1:8" x14ac:dyDescent="0.3">
      <c r="A127" t="s">
        <v>202</v>
      </c>
    </row>
    <row r="128" spans="1:8" x14ac:dyDescent="0.3">
      <c r="A128" s="60" t="s">
        <v>205</v>
      </c>
      <c r="H128" t="s">
        <v>34</v>
      </c>
    </row>
    <row r="130" spans="1:8" x14ac:dyDescent="0.3">
      <c r="A130" t="s">
        <v>203</v>
      </c>
      <c r="H130" t="s">
        <v>34</v>
      </c>
    </row>
    <row r="131" spans="1:8" x14ac:dyDescent="0.3">
      <c r="A131" t="s">
        <v>204</v>
      </c>
    </row>
    <row r="133" spans="1:8" x14ac:dyDescent="0.3">
      <c r="A133" s="56" t="s">
        <v>208</v>
      </c>
      <c r="B133" s="56"/>
      <c r="C133" s="56"/>
      <c r="D133" s="56"/>
      <c r="E133" s="56"/>
      <c r="F133" s="56"/>
      <c r="G133" s="56"/>
      <c r="H133" s="56"/>
    </row>
    <row r="134" spans="1:8" x14ac:dyDescent="0.3">
      <c r="A134" s="56" t="s">
        <v>209</v>
      </c>
      <c r="B134" s="56"/>
      <c r="C134" s="56"/>
      <c r="D134" s="56"/>
      <c r="E134" s="56"/>
      <c r="F134" s="56"/>
      <c r="G134" s="56"/>
      <c r="H134" s="56" t="s">
        <v>36</v>
      </c>
    </row>
    <row r="136" spans="1:8" x14ac:dyDescent="0.3">
      <c r="A136" s="72" t="s">
        <v>212</v>
      </c>
      <c r="B136" s="72"/>
      <c r="C136" s="72"/>
      <c r="D136" s="72"/>
      <c r="E136" s="72"/>
      <c r="F136" s="72"/>
      <c r="G136" s="72"/>
      <c r="H136" s="72"/>
    </row>
    <row r="137" spans="1:8" x14ac:dyDescent="0.3">
      <c r="A137" s="72" t="s">
        <v>213</v>
      </c>
      <c r="B137" s="72"/>
      <c r="C137" s="72"/>
      <c r="D137" s="72"/>
      <c r="E137" s="72"/>
      <c r="F137" s="72"/>
      <c r="G137" s="72"/>
      <c r="H137" s="72" t="s">
        <v>35</v>
      </c>
    </row>
    <row r="139" spans="1:8" x14ac:dyDescent="0.3">
      <c r="A139" s="54" t="s">
        <v>217</v>
      </c>
      <c r="B139" s="54"/>
      <c r="C139" s="54"/>
      <c r="D139" s="54"/>
      <c r="E139" s="54"/>
      <c r="F139" s="54"/>
      <c r="G139" s="54"/>
      <c r="H139" s="54"/>
    </row>
    <row r="140" spans="1:8" x14ac:dyDescent="0.3">
      <c r="A140" s="54" t="s">
        <v>216</v>
      </c>
      <c r="B140" s="54"/>
      <c r="C140" s="54"/>
      <c r="D140" s="54"/>
      <c r="E140" s="54"/>
      <c r="F140" s="54"/>
      <c r="G140" s="54"/>
      <c r="H140" s="54" t="s">
        <v>47</v>
      </c>
    </row>
    <row r="142" spans="1:8" x14ac:dyDescent="0.3">
      <c r="A142" s="54" t="s">
        <v>219</v>
      </c>
      <c r="B142" s="54"/>
      <c r="C142" s="54"/>
      <c r="D142" s="54"/>
      <c r="E142" s="54"/>
      <c r="F142" s="54"/>
      <c r="G142" s="54"/>
      <c r="H142" s="54" t="s">
        <v>32</v>
      </c>
    </row>
    <row r="143" spans="1:8" x14ac:dyDescent="0.3">
      <c r="A143" s="54" t="s">
        <v>220</v>
      </c>
      <c r="B143" s="54"/>
      <c r="C143" s="54"/>
      <c r="D143" s="54"/>
      <c r="E143" s="54"/>
      <c r="F143" s="54"/>
      <c r="G143" s="54"/>
      <c r="H143" s="54"/>
    </row>
    <row r="145" spans="1:9" x14ac:dyDescent="0.3">
      <c r="A145" s="58" t="s">
        <v>221</v>
      </c>
      <c r="B145" s="58"/>
      <c r="C145" s="58"/>
      <c r="D145" s="58"/>
      <c r="E145" s="58"/>
      <c r="F145" s="58"/>
      <c r="G145" s="58"/>
      <c r="H145" s="58"/>
      <c r="I145" s="58"/>
    </row>
    <row r="146" spans="1:9" x14ac:dyDescent="0.3">
      <c r="A146" s="58" t="s">
        <v>222</v>
      </c>
      <c r="B146" s="58"/>
      <c r="C146" s="58"/>
      <c r="D146" s="58"/>
      <c r="E146" s="58"/>
      <c r="F146" s="58"/>
      <c r="G146" s="58"/>
      <c r="H146" s="58" t="s">
        <v>47</v>
      </c>
      <c r="I146" s="58"/>
    </row>
    <row r="148" spans="1:9" x14ac:dyDescent="0.3">
      <c r="A148" t="s">
        <v>223</v>
      </c>
    </row>
    <row r="149" spans="1:9" x14ac:dyDescent="0.3">
      <c r="A149" t="s">
        <v>224</v>
      </c>
      <c r="H149" t="s">
        <v>35</v>
      </c>
    </row>
    <row r="151" spans="1:9" x14ac:dyDescent="0.3">
      <c r="A151" s="58" t="s">
        <v>226</v>
      </c>
      <c r="B151" s="58"/>
      <c r="C151" s="58"/>
      <c r="D151" s="58"/>
      <c r="E151" s="58"/>
      <c r="F151" s="58"/>
      <c r="G151" s="58"/>
      <c r="H151" s="58" t="s">
        <v>47</v>
      </c>
    </row>
    <row r="152" spans="1:9" x14ac:dyDescent="0.3">
      <c r="A152" s="58" t="s">
        <v>227</v>
      </c>
      <c r="B152" s="58"/>
      <c r="C152" s="58"/>
      <c r="D152" s="58"/>
      <c r="E152" s="58"/>
      <c r="F152" s="58"/>
      <c r="G152" s="58"/>
      <c r="H152" s="58"/>
    </row>
    <row r="153" spans="1:9" x14ac:dyDescent="0.3">
      <c r="A153" s="58"/>
      <c r="B153" s="58"/>
      <c r="C153" s="58"/>
      <c r="D153" s="58"/>
      <c r="E153" s="58"/>
      <c r="F153" s="58"/>
      <c r="G153" s="58"/>
      <c r="H153" s="58"/>
    </row>
    <row r="155" spans="1:9" x14ac:dyDescent="0.3">
      <c r="A155" s="58" t="s">
        <v>230</v>
      </c>
      <c r="B155" s="58"/>
      <c r="C155" s="58"/>
      <c r="D155" s="58"/>
      <c r="E155" s="58"/>
      <c r="F155" s="58"/>
      <c r="G155" s="58"/>
      <c r="H155" s="58" t="s">
        <v>47</v>
      </c>
    </row>
    <row r="156" spans="1:9" x14ac:dyDescent="0.3">
      <c r="A156" s="58" t="s">
        <v>231</v>
      </c>
      <c r="B156" s="58"/>
      <c r="C156" s="58"/>
      <c r="D156" s="58"/>
      <c r="E156" s="58"/>
      <c r="F156" s="58"/>
      <c r="G156" s="58"/>
      <c r="H156" s="58"/>
    </row>
    <row r="158" spans="1:9" x14ac:dyDescent="0.3">
      <c r="A158" s="54" t="s">
        <v>232</v>
      </c>
      <c r="B158" s="54"/>
      <c r="C158" s="54"/>
      <c r="D158" s="54"/>
      <c r="E158" s="54"/>
      <c r="F158" s="54"/>
      <c r="G158" s="54"/>
      <c r="H158" s="54" t="s">
        <v>35</v>
      </c>
    </row>
    <row r="159" spans="1:9" x14ac:dyDescent="0.3">
      <c r="A159" s="54" t="s">
        <v>233</v>
      </c>
      <c r="B159" s="54"/>
      <c r="C159" s="54"/>
      <c r="D159" s="54"/>
      <c r="E159" s="54"/>
      <c r="F159" s="54"/>
      <c r="G159" s="54"/>
      <c r="H159" s="54"/>
    </row>
    <row r="161" spans="1:8" x14ac:dyDescent="0.3">
      <c r="A161" s="58" t="s">
        <v>234</v>
      </c>
      <c r="B161" s="58"/>
      <c r="C161" s="58"/>
      <c r="D161" s="58"/>
      <c r="E161" s="58"/>
      <c r="F161" s="58"/>
      <c r="G161" s="58"/>
      <c r="H161" s="58"/>
    </row>
    <row r="162" spans="1:8" x14ac:dyDescent="0.3">
      <c r="A162" s="58" t="s">
        <v>235</v>
      </c>
      <c r="B162" s="58"/>
      <c r="C162" s="58"/>
      <c r="D162" s="58"/>
      <c r="E162" s="58"/>
      <c r="F162" s="58"/>
      <c r="G162" s="58"/>
      <c r="H162" s="58" t="s">
        <v>47</v>
      </c>
    </row>
    <row r="164" spans="1:8" x14ac:dyDescent="0.3">
      <c r="A164" s="54" t="s">
        <v>238</v>
      </c>
      <c r="B164" s="54"/>
      <c r="C164" s="54"/>
      <c r="D164" s="54"/>
      <c r="E164" s="54"/>
      <c r="F164" s="54"/>
      <c r="G164" s="54"/>
      <c r="H164" s="54" t="s">
        <v>171</v>
      </c>
    </row>
    <row r="165" spans="1:8" x14ac:dyDescent="0.3">
      <c r="A165" s="54" t="s">
        <v>239</v>
      </c>
      <c r="B165" s="54"/>
      <c r="C165" s="54"/>
      <c r="D165" s="54"/>
      <c r="E165" s="54"/>
      <c r="F165" s="54"/>
      <c r="G165" s="54"/>
      <c r="H165" s="54"/>
    </row>
    <row r="167" spans="1:8" x14ac:dyDescent="0.3">
      <c r="A167" t="s">
        <v>242</v>
      </c>
      <c r="H167" t="s">
        <v>34</v>
      </c>
    </row>
    <row r="168" spans="1:8" x14ac:dyDescent="0.3">
      <c r="A168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8"/>
  <sheetViews>
    <sheetView topLeftCell="A41" workbookViewId="0">
      <selection activeCell="G64" sqref="G64"/>
    </sheetView>
  </sheetViews>
  <sheetFormatPr defaultRowHeight="14.4" x14ac:dyDescent="0.3"/>
  <cols>
    <col min="1" max="1" width="10.5546875" customWidth="1"/>
    <col min="4" max="4" width="10.6640625" customWidth="1"/>
    <col min="9" max="9" width="10.6640625" customWidth="1"/>
  </cols>
  <sheetData>
    <row r="1" spans="1:9" x14ac:dyDescent="0.3">
      <c r="A1" t="s">
        <v>0</v>
      </c>
    </row>
    <row r="3" spans="1:9" x14ac:dyDescent="0.3">
      <c r="A3" s="29" t="s">
        <v>1</v>
      </c>
      <c r="B3" s="30"/>
      <c r="C3" s="30"/>
      <c r="D3" s="31" t="s">
        <v>61</v>
      </c>
    </row>
    <row r="4" spans="1:9" x14ac:dyDescent="0.3">
      <c r="A4" s="6" t="s">
        <v>2</v>
      </c>
      <c r="B4" s="7"/>
      <c r="C4" s="7"/>
      <c r="D4" s="8" t="s">
        <v>22</v>
      </c>
    </row>
    <row r="5" spans="1:9" x14ac:dyDescent="0.3">
      <c r="A5" s="6" t="s">
        <v>14</v>
      </c>
      <c r="B5" s="7"/>
      <c r="C5" s="7"/>
      <c r="D5" s="9"/>
    </row>
    <row r="6" spans="1:9" x14ac:dyDescent="0.3">
      <c r="A6" s="6" t="s">
        <v>15</v>
      </c>
      <c r="B6" s="7"/>
      <c r="C6" s="7"/>
      <c r="D6" s="9"/>
    </row>
    <row r="7" spans="1:9" x14ac:dyDescent="0.3">
      <c r="A7" s="6" t="s">
        <v>16</v>
      </c>
      <c r="B7" s="7"/>
      <c r="C7" s="7"/>
      <c r="D7" s="9"/>
    </row>
    <row r="8" spans="1:9" x14ac:dyDescent="0.3">
      <c r="A8" s="6" t="s">
        <v>17</v>
      </c>
      <c r="B8" s="7"/>
      <c r="C8" s="7"/>
      <c r="D8" s="9"/>
    </row>
    <row r="9" spans="1:9" x14ac:dyDescent="0.3">
      <c r="A9" s="6" t="s">
        <v>18</v>
      </c>
      <c r="B9" s="7"/>
      <c r="C9" s="7"/>
      <c r="D9" s="9"/>
    </row>
    <row r="10" spans="1:9" x14ac:dyDescent="0.3">
      <c r="A10" s="10" t="s">
        <v>19</v>
      </c>
      <c r="B10" s="11"/>
      <c r="C10" s="11"/>
      <c r="D10" s="12"/>
    </row>
    <row r="12" spans="1:9" x14ac:dyDescent="0.3">
      <c r="A12" s="13" t="s">
        <v>56</v>
      </c>
      <c r="B12" s="14"/>
      <c r="C12" s="14"/>
      <c r="D12" s="14"/>
      <c r="E12" s="14"/>
      <c r="F12" s="15" t="s">
        <v>23</v>
      </c>
      <c r="G12" s="16"/>
    </row>
    <row r="13" spans="1:9" x14ac:dyDescent="0.3">
      <c r="A13" s="18" t="s">
        <v>26</v>
      </c>
      <c r="B13" s="19" t="s">
        <v>24</v>
      </c>
      <c r="C13" s="20"/>
      <c r="D13" s="20"/>
      <c r="E13" s="20"/>
      <c r="F13" s="20"/>
      <c r="G13" s="21"/>
    </row>
    <row r="15" spans="1:9" x14ac:dyDescent="0.3">
      <c r="A15" s="29" t="s">
        <v>3</v>
      </c>
      <c r="B15" s="30"/>
      <c r="C15" s="30"/>
      <c r="D15" s="31"/>
      <c r="E15" s="29"/>
      <c r="F15" s="30"/>
      <c r="G15" s="30"/>
      <c r="H15" s="32"/>
      <c r="I15" s="31" t="s">
        <v>60</v>
      </c>
    </row>
    <row r="16" spans="1:9" x14ac:dyDescent="0.3">
      <c r="A16" s="6" t="s">
        <v>4</v>
      </c>
      <c r="B16" s="7"/>
      <c r="C16" s="7"/>
      <c r="D16" s="22"/>
      <c r="E16" s="7"/>
      <c r="F16" s="7"/>
      <c r="G16" s="7"/>
      <c r="H16" s="22"/>
      <c r="I16" s="8" t="s">
        <v>22</v>
      </c>
    </row>
    <row r="17" spans="1:9" x14ac:dyDescent="0.3">
      <c r="A17" s="6" t="s">
        <v>20</v>
      </c>
      <c r="B17" s="7"/>
      <c r="C17" s="7"/>
      <c r="D17" s="7"/>
      <c r="E17" s="7"/>
      <c r="F17" s="7"/>
      <c r="G17" s="7"/>
      <c r="H17" s="7"/>
      <c r="I17" s="9"/>
    </row>
    <row r="18" spans="1:9" x14ac:dyDescent="0.3">
      <c r="A18" s="10" t="s">
        <v>21</v>
      </c>
      <c r="B18" s="11"/>
      <c r="C18" s="11"/>
      <c r="D18" s="12"/>
      <c r="E18" s="10"/>
      <c r="F18" s="11"/>
      <c r="G18" s="11"/>
      <c r="H18" s="11"/>
      <c r="I18" s="12"/>
    </row>
    <row r="20" spans="1:9" x14ac:dyDescent="0.3">
      <c r="A20" s="13" t="s">
        <v>48</v>
      </c>
      <c r="B20" s="14"/>
      <c r="C20" s="14"/>
      <c r="D20" s="14"/>
      <c r="E20" s="14"/>
      <c r="F20" s="15"/>
      <c r="G20" s="16"/>
      <c r="H20" s="13"/>
      <c r="I20" s="27" t="s">
        <v>23</v>
      </c>
    </row>
    <row r="21" spans="1:9" x14ac:dyDescent="0.3">
      <c r="A21" s="24" t="s">
        <v>25</v>
      </c>
      <c r="B21" s="25" t="s">
        <v>24</v>
      </c>
      <c r="C21" s="26"/>
      <c r="D21" s="26"/>
      <c r="E21" s="26"/>
      <c r="F21" s="26"/>
      <c r="G21" s="26"/>
      <c r="H21" s="20"/>
      <c r="I21" s="28"/>
    </row>
    <row r="23" spans="1:9" x14ac:dyDescent="0.3">
      <c r="A23" s="3" t="s">
        <v>5</v>
      </c>
      <c r="B23" s="4"/>
      <c r="C23" s="4"/>
      <c r="D23" s="23"/>
      <c r="E23" s="4"/>
      <c r="F23" s="4"/>
      <c r="G23" s="4"/>
      <c r="H23" s="23"/>
      <c r="I23" s="5" t="s">
        <v>61</v>
      </c>
    </row>
    <row r="24" spans="1:9" x14ac:dyDescent="0.3">
      <c r="A24" s="10" t="s">
        <v>6</v>
      </c>
      <c r="B24" s="11"/>
      <c r="C24" s="11"/>
      <c r="D24" s="17"/>
      <c r="E24" s="11"/>
      <c r="F24" s="11"/>
      <c r="G24" s="11"/>
      <c r="H24" s="17"/>
      <c r="I24" s="33"/>
    </row>
    <row r="25" spans="1:9" x14ac:dyDescent="0.3">
      <c r="A25" s="6" t="s">
        <v>7</v>
      </c>
      <c r="B25" s="7"/>
      <c r="C25" s="7"/>
      <c r="D25" s="7"/>
      <c r="E25" s="7"/>
      <c r="F25" s="7"/>
      <c r="G25" s="7"/>
      <c r="H25" s="7"/>
      <c r="I25" s="8" t="s">
        <v>22</v>
      </c>
    </row>
    <row r="26" spans="1:9" x14ac:dyDescent="0.3">
      <c r="A26" s="6" t="s">
        <v>8</v>
      </c>
      <c r="B26" s="7"/>
      <c r="C26" s="7"/>
      <c r="D26" s="7"/>
      <c r="E26" s="7"/>
      <c r="F26" s="7"/>
      <c r="G26" s="7"/>
      <c r="H26" s="7"/>
      <c r="I26" s="9"/>
    </row>
    <row r="27" spans="1:9" x14ac:dyDescent="0.3">
      <c r="A27" s="6" t="s">
        <v>53</v>
      </c>
      <c r="B27" s="7"/>
      <c r="C27" s="7"/>
      <c r="D27" s="22"/>
      <c r="E27" s="7"/>
      <c r="F27" s="7"/>
      <c r="G27" s="7"/>
      <c r="H27" s="22"/>
      <c r="I27" s="8"/>
    </row>
    <row r="28" spans="1:9" x14ac:dyDescent="0.3">
      <c r="A28" s="6" t="s">
        <v>27</v>
      </c>
      <c r="B28" s="7"/>
      <c r="C28" s="7"/>
      <c r="D28" s="22"/>
      <c r="E28" s="7"/>
      <c r="F28" s="7"/>
      <c r="G28" s="7"/>
      <c r="H28" s="22"/>
      <c r="I28" s="8"/>
    </row>
    <row r="29" spans="1:9" x14ac:dyDescent="0.3">
      <c r="A29" s="6" t="s">
        <v>28</v>
      </c>
      <c r="B29" s="7"/>
      <c r="C29" s="7"/>
      <c r="D29" s="7"/>
      <c r="E29" s="7"/>
      <c r="F29" s="7"/>
      <c r="G29" s="7"/>
      <c r="H29" s="7"/>
      <c r="I29" s="9"/>
    </row>
    <row r="30" spans="1:9" x14ac:dyDescent="0.3">
      <c r="A30" s="10" t="s">
        <v>29</v>
      </c>
      <c r="B30" s="11"/>
      <c r="C30" s="11"/>
      <c r="D30" s="11"/>
      <c r="E30" s="11"/>
      <c r="F30" s="11"/>
      <c r="G30" s="11"/>
      <c r="H30" s="11"/>
      <c r="I30" s="12"/>
    </row>
    <row r="32" spans="1:9" x14ac:dyDescent="0.3">
      <c r="A32" s="13" t="s">
        <v>49</v>
      </c>
      <c r="B32" s="14"/>
      <c r="C32" s="14"/>
      <c r="D32" s="14"/>
      <c r="E32" s="14"/>
      <c r="F32" s="15"/>
      <c r="G32" s="27" t="s">
        <v>23</v>
      </c>
      <c r="H32" s="13"/>
      <c r="I32" s="27"/>
    </row>
    <row r="33" spans="1:9" x14ac:dyDescent="0.3">
      <c r="A33" s="24" t="s">
        <v>30</v>
      </c>
      <c r="B33" s="25"/>
      <c r="C33" s="25" t="s">
        <v>24</v>
      </c>
      <c r="D33" s="26"/>
      <c r="E33" s="26"/>
      <c r="F33" s="26"/>
      <c r="G33" s="26"/>
      <c r="H33" s="20"/>
      <c r="I33" s="28"/>
    </row>
    <row r="35" spans="1:9" x14ac:dyDescent="0.3">
      <c r="A35" s="3" t="s">
        <v>9</v>
      </c>
      <c r="B35" s="4"/>
      <c r="C35" s="4"/>
      <c r="D35" s="23"/>
      <c r="E35" s="4"/>
      <c r="F35" s="4"/>
      <c r="G35" s="4"/>
      <c r="H35" s="23"/>
      <c r="I35" s="5"/>
    </row>
    <row r="36" spans="1:9" x14ac:dyDescent="0.3">
      <c r="A36" s="3" t="s">
        <v>10</v>
      </c>
      <c r="B36" s="4"/>
      <c r="C36" s="4"/>
      <c r="D36" s="23"/>
      <c r="E36" s="4"/>
      <c r="F36" s="4"/>
      <c r="G36" s="4"/>
      <c r="H36" s="23"/>
      <c r="I36" s="5"/>
    </row>
    <row r="37" spans="1:9" x14ac:dyDescent="0.3">
      <c r="A37" s="6" t="s">
        <v>54</v>
      </c>
      <c r="B37" s="7"/>
      <c r="C37" s="7"/>
      <c r="D37" s="7"/>
      <c r="E37" s="7"/>
      <c r="F37" s="7"/>
      <c r="G37" s="7"/>
      <c r="H37" s="7"/>
      <c r="I37" s="8"/>
    </row>
    <row r="38" spans="1:9" x14ac:dyDescent="0.3">
      <c r="A38" s="6" t="s">
        <v>55</v>
      </c>
      <c r="B38" s="7"/>
      <c r="C38" s="7"/>
      <c r="D38" s="7"/>
      <c r="E38" s="7"/>
      <c r="F38" s="7"/>
      <c r="G38" s="7"/>
      <c r="H38" s="7"/>
      <c r="I38" s="9"/>
    </row>
    <row r="39" spans="1:9" x14ac:dyDescent="0.3">
      <c r="A39" s="10" t="s">
        <v>11</v>
      </c>
      <c r="B39" s="11"/>
      <c r="C39" s="11"/>
      <c r="D39" s="17"/>
      <c r="E39" s="11"/>
      <c r="F39" s="11"/>
      <c r="G39" s="11"/>
      <c r="H39" s="17"/>
      <c r="I39" s="33"/>
    </row>
    <row r="41" spans="1:9" x14ac:dyDescent="0.3">
      <c r="A41" s="13" t="s">
        <v>57</v>
      </c>
      <c r="B41" s="14"/>
      <c r="C41" s="14"/>
      <c r="D41" s="14"/>
      <c r="E41" s="14"/>
      <c r="F41" s="15" t="s">
        <v>23</v>
      </c>
      <c r="G41" s="15"/>
      <c r="H41" s="14"/>
      <c r="I41" s="27"/>
    </row>
    <row r="42" spans="1:9" x14ac:dyDescent="0.3">
      <c r="A42" s="24" t="s">
        <v>31</v>
      </c>
      <c r="B42" s="25"/>
      <c r="C42" s="25" t="s">
        <v>24</v>
      </c>
      <c r="D42" s="26"/>
      <c r="E42" s="26"/>
      <c r="F42" s="26"/>
      <c r="G42" s="26"/>
      <c r="H42" s="20"/>
      <c r="I42" s="28"/>
    </row>
    <row r="44" spans="1:9" x14ac:dyDescent="0.3">
      <c r="A44" s="29" t="s">
        <v>12</v>
      </c>
      <c r="B44" s="30"/>
      <c r="C44" s="30"/>
      <c r="D44" s="32"/>
      <c r="E44" s="30"/>
      <c r="F44" s="30"/>
      <c r="G44" s="30"/>
      <c r="H44" s="32"/>
      <c r="I44" s="31"/>
    </row>
    <row r="45" spans="1:9" x14ac:dyDescent="0.3">
      <c r="A45" s="10" t="s">
        <v>13</v>
      </c>
      <c r="B45" s="11"/>
      <c r="C45" s="11"/>
      <c r="D45" s="17"/>
      <c r="E45" s="11"/>
      <c r="F45" s="11"/>
      <c r="G45" s="11"/>
      <c r="H45" s="17"/>
      <c r="I45" s="33"/>
    </row>
    <row r="47" spans="1:9" x14ac:dyDescent="0.3">
      <c r="A47" s="13" t="s">
        <v>58</v>
      </c>
      <c r="B47" s="14"/>
      <c r="C47" s="14"/>
      <c r="D47" s="14"/>
      <c r="E47" s="14"/>
      <c r="F47" s="15" t="s">
        <v>23</v>
      </c>
      <c r="G47" s="15"/>
      <c r="H47" s="14"/>
      <c r="I47" s="27"/>
    </row>
    <row r="48" spans="1:9" x14ac:dyDescent="0.3">
      <c r="A48" s="24" t="s">
        <v>59</v>
      </c>
      <c r="B48" s="25"/>
      <c r="C48" s="25" t="s">
        <v>24</v>
      </c>
      <c r="D48" s="26"/>
      <c r="E48" s="26"/>
      <c r="F48" s="26"/>
      <c r="G48" s="26"/>
      <c r="H48" s="20"/>
      <c r="I48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EV44"/>
  <sheetViews>
    <sheetView topLeftCell="A25" zoomScale="60" zoomScaleNormal="60" workbookViewId="0">
      <selection activeCell="T44" sqref="T44"/>
    </sheetView>
  </sheetViews>
  <sheetFormatPr defaultColWidth="8.88671875" defaultRowHeight="14.4" x14ac:dyDescent="0.3"/>
  <cols>
    <col min="1" max="1" width="10.6640625" style="36" customWidth="1"/>
    <col min="2" max="2" width="8.88671875" style="36"/>
    <col min="3" max="3" width="9.5546875" style="36" customWidth="1"/>
    <col min="4" max="4" width="8.88671875" style="36"/>
    <col min="5" max="5" width="10.21875" style="36" customWidth="1"/>
    <col min="6" max="16384" width="8.88671875" style="36"/>
  </cols>
  <sheetData>
    <row r="1" spans="1:152" ht="40.950000000000003" customHeight="1" x14ac:dyDescent="0.65">
      <c r="A1" s="41" t="str">
        <f>IF(A19=B19,"D","X")</f>
        <v>D</v>
      </c>
      <c r="B1" s="69" t="str">
        <f>IF(A20=B20,"D","X")</f>
        <v>D</v>
      </c>
      <c r="C1" s="69" t="s">
        <v>70</v>
      </c>
      <c r="D1" s="42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</row>
    <row r="2" spans="1:152" ht="40.950000000000003" customHeight="1" x14ac:dyDescent="0.65">
      <c r="A2" s="41" t="str">
        <f>IF(A21=B21,"D","X")</f>
        <v>D</v>
      </c>
      <c r="B2" s="41" t="s">
        <v>33</v>
      </c>
      <c r="C2" s="41" t="s">
        <v>70</v>
      </c>
      <c r="D2" s="41" t="str">
        <f>IF(A22=B22,"E","X")</f>
        <v>E</v>
      </c>
      <c r="E2" s="64" t="s">
        <v>37</v>
      </c>
      <c r="F2" s="63" t="s">
        <v>36</v>
      </c>
      <c r="G2" s="64" t="s">
        <v>33</v>
      </c>
      <c r="H2" s="63" t="s">
        <v>36</v>
      </c>
      <c r="I2" s="41" t="str">
        <f>IF(A22=B22,"E","X")</f>
        <v>E</v>
      </c>
      <c r="J2" s="41" t="s">
        <v>34</v>
      </c>
      <c r="K2" s="41" t="s">
        <v>45</v>
      </c>
      <c r="L2" s="41" t="str">
        <f>IF(A22=B22,"E","X")</f>
        <v>E</v>
      </c>
      <c r="M2" s="41" t="s">
        <v>138</v>
      </c>
      <c r="N2" s="41" t="str">
        <f>IF(A23=B23,"I","X")</f>
        <v>I</v>
      </c>
      <c r="O2" s="41" t="s">
        <v>143</v>
      </c>
      <c r="P2" s="41" t="s">
        <v>36</v>
      </c>
      <c r="Q2" s="41" t="s">
        <v>68</v>
      </c>
      <c r="R2" s="41" t="s">
        <v>36</v>
      </c>
      <c r="S2" s="41" t="str">
        <f>IF(A22=B22,"E","X")</f>
        <v>E</v>
      </c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</row>
    <row r="3" spans="1:152" ht="40.950000000000003" customHeight="1" x14ac:dyDescent="0.65">
      <c r="A3" s="41" t="str">
        <f>IF(A25=B25,"J","X")</f>
        <v>J</v>
      </c>
      <c r="B3" s="65" t="s">
        <v>33</v>
      </c>
      <c r="C3" s="65" t="s">
        <v>70</v>
      </c>
      <c r="D3" s="65" t="s">
        <v>36</v>
      </c>
      <c r="E3" s="66" t="str">
        <f>IF(A23=B23,"I","X")</f>
        <v>I</v>
      </c>
      <c r="F3" s="67" t="s">
        <v>34</v>
      </c>
      <c r="G3" s="65" t="s">
        <v>45</v>
      </c>
      <c r="H3" s="65" t="str">
        <f>IF(A23=B23,"I","X")</f>
        <v>I</v>
      </c>
      <c r="I3" s="68" t="s">
        <v>146</v>
      </c>
      <c r="J3" s="68" t="str">
        <f>IF(A26=B26,"O","X")</f>
        <v>O</v>
      </c>
      <c r="K3" s="68" t="str">
        <f>IF(A20=B20,"D","X")</f>
        <v>D</v>
      </c>
      <c r="L3" s="68" t="s">
        <v>37</v>
      </c>
      <c r="M3" s="68" t="str">
        <f>IF(A23=B23,"I","X")</f>
        <v>I</v>
      </c>
      <c r="N3" s="42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</row>
    <row r="4" spans="1:152" ht="40.950000000000003" customHeight="1" x14ac:dyDescent="0.65">
      <c r="A4" s="41" t="str">
        <f>IF(A27=B27,"S","X")</f>
        <v>S</v>
      </c>
      <c r="B4" s="41" t="s">
        <v>43</v>
      </c>
      <c r="C4" s="41" t="s">
        <v>33</v>
      </c>
      <c r="D4" s="41" t="s">
        <v>36</v>
      </c>
      <c r="E4" s="41" t="str">
        <f>IF(A20=B20,"D","X")</f>
        <v>D</v>
      </c>
      <c r="F4" s="41" t="s">
        <v>33</v>
      </c>
      <c r="G4" s="41" t="s">
        <v>45</v>
      </c>
      <c r="H4" s="64" t="s">
        <v>47</v>
      </c>
      <c r="I4" s="70" t="s">
        <v>47</v>
      </c>
      <c r="J4" s="70" t="s">
        <v>45</v>
      </c>
      <c r="K4" s="69" t="s">
        <v>142</v>
      </c>
      <c r="L4" s="69" t="s">
        <v>33</v>
      </c>
      <c r="M4" s="69" t="s">
        <v>70</v>
      </c>
      <c r="N4" s="69" t="str">
        <f>IF(A28=B28,"L","X")</f>
        <v>L</v>
      </c>
      <c r="O4" s="69" t="s">
        <v>71</v>
      </c>
      <c r="P4" s="69" t="s">
        <v>33</v>
      </c>
      <c r="Q4" s="69" t="s">
        <v>36</v>
      </c>
      <c r="R4" s="69" t="str">
        <f>IF(A26=B26,"O","X")</f>
        <v>O</v>
      </c>
      <c r="S4" s="69" t="s">
        <v>70</v>
      </c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</row>
    <row r="5" spans="1:152" ht="40.950000000000003" customHeight="1" x14ac:dyDescent="0.65">
      <c r="A5" s="41" t="str">
        <f>IF(A27=B27,"T","X")</f>
        <v>T</v>
      </c>
      <c r="B5" s="41" t="s">
        <v>45</v>
      </c>
      <c r="C5" s="41" t="s">
        <v>33</v>
      </c>
      <c r="D5" s="41" t="s">
        <v>36</v>
      </c>
      <c r="E5" s="41" t="s">
        <v>42</v>
      </c>
      <c r="F5" s="41" t="s">
        <v>139</v>
      </c>
      <c r="G5" s="41" t="str">
        <f>IF(A22=B22,"E","X")</f>
        <v>E</v>
      </c>
      <c r="H5" s="41" t="s">
        <v>45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34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</row>
    <row r="6" spans="1:152" ht="40.950000000000003" customHeight="1" x14ac:dyDescent="0.65">
      <c r="A6" s="41" t="str">
        <f>IF(A29=B29,"P","X")</f>
        <v>P</v>
      </c>
      <c r="B6" s="41" t="s">
        <v>45</v>
      </c>
      <c r="C6" s="41" t="s">
        <v>44</v>
      </c>
      <c r="D6" s="41" t="s">
        <v>138</v>
      </c>
      <c r="E6" s="41" t="str">
        <f>IF(A32=B32,"O","X")</f>
        <v>O</v>
      </c>
      <c r="F6" s="41" t="s">
        <v>142</v>
      </c>
      <c r="G6" s="41" t="str">
        <f>IF(A22=B22,"E","X")</f>
        <v>E</v>
      </c>
      <c r="H6" s="41" t="s">
        <v>36</v>
      </c>
      <c r="I6" s="41" t="s">
        <v>71</v>
      </c>
      <c r="J6" s="41" t="str">
        <f>IF(A22=B22,"E","X")</f>
        <v>E</v>
      </c>
      <c r="K6" s="42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</row>
    <row r="7" spans="1:152" ht="40.950000000000003" customHeight="1" x14ac:dyDescent="0.65">
      <c r="A7" s="41" t="str">
        <f>IF(A31=B31,"N","X")</f>
        <v>N</v>
      </c>
      <c r="B7" s="41" t="str">
        <f>IF(A22=B22,"E","X")</f>
        <v>E</v>
      </c>
      <c r="C7" s="41" t="s">
        <v>34</v>
      </c>
      <c r="D7" s="41" t="str">
        <f>IF(A26=B26,"O","X")</f>
        <v>O</v>
      </c>
      <c r="E7" s="41" t="s">
        <v>32</v>
      </c>
      <c r="F7" s="41" t="s">
        <v>36</v>
      </c>
      <c r="G7" s="41" t="s">
        <v>33</v>
      </c>
      <c r="H7" s="41" t="s">
        <v>70</v>
      </c>
      <c r="I7" s="41" t="s">
        <v>33</v>
      </c>
      <c r="J7" s="41" t="s">
        <v>36</v>
      </c>
      <c r="K7" s="41" t="s">
        <v>71</v>
      </c>
      <c r="L7" s="64" t="str">
        <f>IF(A22=B22,"E","X")</f>
        <v>E</v>
      </c>
      <c r="M7" s="63" t="s">
        <v>32</v>
      </c>
      <c r="N7" s="41" t="s">
        <v>33</v>
      </c>
      <c r="O7" s="41" t="s">
        <v>37</v>
      </c>
      <c r="P7" s="41" t="str">
        <f>IF(A26=B26,"O","X")</f>
        <v>O</v>
      </c>
      <c r="Q7" s="41" t="s">
        <v>36</v>
      </c>
      <c r="R7" s="41" t="str">
        <f>IF(A26=B26,"O","X")</f>
        <v>O</v>
      </c>
      <c r="S7" s="41" t="str">
        <f>IF(A20=B20,"D","X")</f>
        <v>D</v>
      </c>
      <c r="T7" s="41" t="s">
        <v>33</v>
      </c>
      <c r="U7" s="41" t="s">
        <v>71</v>
      </c>
      <c r="V7" s="41" t="str">
        <f>IF(A22=B22,"E","X")</f>
        <v>E</v>
      </c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</row>
    <row r="8" spans="1:152" ht="40.950000000000003" customHeight="1" x14ac:dyDescent="0.65">
      <c r="A8" s="41" t="str">
        <f>IF(A33=B33,"R","X")</f>
        <v>R</v>
      </c>
      <c r="B8" s="41" t="s">
        <v>33</v>
      </c>
      <c r="C8" s="41" t="s">
        <v>143</v>
      </c>
      <c r="D8" s="41" t="s">
        <v>38</v>
      </c>
      <c r="E8" s="41" t="s">
        <v>36</v>
      </c>
      <c r="F8" s="41" t="s">
        <v>42</v>
      </c>
      <c r="G8" s="41" t="s">
        <v>37</v>
      </c>
      <c r="H8" s="64" t="str">
        <f>IF(A26=B26,"O","X")</f>
        <v>O</v>
      </c>
      <c r="I8" s="63" t="s">
        <v>42</v>
      </c>
      <c r="J8" s="41" t="str">
        <f>IF(A26=B26,"O","X")</f>
        <v>O</v>
      </c>
      <c r="K8" s="65" t="str">
        <f>IF(A20=B20,"D","X")</f>
        <v>D</v>
      </c>
      <c r="L8" s="65" t="str">
        <f>IF(A23=B23,"I","X")</f>
        <v>I</v>
      </c>
      <c r="M8" s="65" t="s">
        <v>39</v>
      </c>
      <c r="N8" s="65" t="s">
        <v>143</v>
      </c>
      <c r="O8" s="41" t="str">
        <f>IF(A22=B22,"E","X")</f>
        <v>E</v>
      </c>
      <c r="P8" s="42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</row>
    <row r="9" spans="1:152" ht="40.950000000000003" customHeight="1" x14ac:dyDescent="0.65">
      <c r="A9" s="41" t="str">
        <f>IF(A34=B34,"O","X")</f>
        <v>O</v>
      </c>
      <c r="B9" s="41" t="s">
        <v>171</v>
      </c>
      <c r="C9" s="41" t="s">
        <v>70</v>
      </c>
      <c r="D9" s="41" t="str">
        <f>IF(A22=B22,"E","X")</f>
        <v>E</v>
      </c>
      <c r="E9" s="41" t="s">
        <v>32</v>
      </c>
      <c r="F9" s="41" t="s">
        <v>36</v>
      </c>
      <c r="G9" s="64" t="s">
        <v>33</v>
      </c>
      <c r="H9" s="63" t="str">
        <f>IF(A20=B20,"D","X")</f>
        <v>D</v>
      </c>
      <c r="I9" s="41" t="s">
        <v>33</v>
      </c>
      <c r="J9" s="41" t="s">
        <v>71</v>
      </c>
      <c r="K9" s="41" t="s">
        <v>33</v>
      </c>
      <c r="L9" s="41" t="s">
        <v>43</v>
      </c>
      <c r="M9" s="41" t="str">
        <f>IF(A22=B22,"E","X")</f>
        <v>E</v>
      </c>
      <c r="N9" s="41" t="s">
        <v>70</v>
      </c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</row>
    <row r="10" spans="1:152" ht="40.950000000000003" customHeight="1" x14ac:dyDescent="0.65">
      <c r="A10" s="41" t="str">
        <f>IF(A35=B35,"Z","X")</f>
        <v>Z</v>
      </c>
      <c r="B10" s="41" t="s">
        <v>33</v>
      </c>
      <c r="C10" s="41" t="s">
        <v>36</v>
      </c>
      <c r="D10" s="41" t="str">
        <f>IF(A22=B22,"E","X")</f>
        <v>E</v>
      </c>
      <c r="E10" s="41" t="s">
        <v>42</v>
      </c>
      <c r="F10" s="41" t="str">
        <f>IF(A28=B28,"L","X")</f>
        <v>L</v>
      </c>
      <c r="G10" s="41" t="s">
        <v>71</v>
      </c>
      <c r="H10" s="41" t="str">
        <f>IF(A23=B23,"I","X")</f>
        <v>I</v>
      </c>
      <c r="I10" s="41" t="s">
        <v>70</v>
      </c>
      <c r="J10" s="41" t="str">
        <f>IF(A26=B26,"O","X")</f>
        <v>O</v>
      </c>
      <c r="K10" s="41" t="s">
        <v>42</v>
      </c>
      <c r="L10" s="41" t="s">
        <v>43</v>
      </c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</row>
    <row r="11" spans="1:152" ht="40.950000000000003" customHeight="1" x14ac:dyDescent="0.65">
      <c r="A11" s="41" t="str">
        <f>IF(A36=B36,"P","X")</f>
        <v>P</v>
      </c>
      <c r="B11" s="41" t="s">
        <v>69</v>
      </c>
      <c r="C11" s="41" t="s">
        <v>33</v>
      </c>
      <c r="D11" s="41" t="s">
        <v>143</v>
      </c>
      <c r="E11" s="41" t="str">
        <f>IF(A23=B23,"I","X")</f>
        <v>I</v>
      </c>
      <c r="F11" s="41" t="str">
        <f>IF(A28=B28,"L","X")</f>
        <v>L</v>
      </c>
      <c r="G11" s="41" t="str">
        <f>IF(A26=B26,"O","X")</f>
        <v>O</v>
      </c>
      <c r="H11" s="64" t="s">
        <v>138</v>
      </c>
      <c r="I11" s="63" t="str">
        <f>IF(A26=B26,"O","X")</f>
        <v>O</v>
      </c>
      <c r="J11" s="41" t="s">
        <v>171</v>
      </c>
      <c r="K11" s="41" t="s">
        <v>70</v>
      </c>
      <c r="L11" s="41" t="str">
        <f>IF(A22=B22,"E","X")</f>
        <v>E</v>
      </c>
      <c r="M11" s="41" t="s">
        <v>32</v>
      </c>
      <c r="N11" s="41" t="s">
        <v>36</v>
      </c>
      <c r="O11" s="41" t="s">
        <v>35</v>
      </c>
      <c r="P11" s="41" t="s">
        <v>42</v>
      </c>
      <c r="Q11" s="41" t="s">
        <v>43</v>
      </c>
      <c r="R11" s="41" t="str">
        <f>IF(A23=B23,"I","X")</f>
        <v>I</v>
      </c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</row>
    <row r="12" spans="1:152" ht="40.950000000000003" customHeight="1" x14ac:dyDescent="0.65">
      <c r="A12" s="41" t="str">
        <f>IF(A38=B38,"D","X")</f>
        <v>D</v>
      </c>
      <c r="B12" s="41" t="s">
        <v>33</v>
      </c>
      <c r="C12" s="41" t="s">
        <v>70</v>
      </c>
      <c r="D12" s="41" t="s">
        <v>143</v>
      </c>
      <c r="E12" s="41" t="s">
        <v>36</v>
      </c>
      <c r="F12" s="64" t="s">
        <v>33</v>
      </c>
      <c r="G12" s="63" t="s">
        <v>42</v>
      </c>
      <c r="H12" s="41" t="s">
        <v>43</v>
      </c>
      <c r="I12" s="41" t="str">
        <f>IF(A26=B26,"O","X")</f>
        <v>O</v>
      </c>
      <c r="J12" s="41" t="s">
        <v>34</v>
      </c>
      <c r="K12" s="41" t="s">
        <v>36</v>
      </c>
      <c r="L12" s="41" t="s">
        <v>71</v>
      </c>
      <c r="M12" s="41" t="s">
        <v>33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</row>
    <row r="13" spans="1:152" ht="40.950000000000003" customHeight="1" x14ac:dyDescent="0.65">
      <c r="A13" s="41" t="str">
        <f>IF(A38=B38,"P","X")</f>
        <v>P</v>
      </c>
      <c r="B13" s="41" t="s">
        <v>45</v>
      </c>
      <c r="C13" s="41" t="str">
        <f>IF(A26=B26,"O","X")</f>
        <v>O</v>
      </c>
      <c r="D13" s="41" t="s">
        <v>34</v>
      </c>
      <c r="E13" s="41" t="s">
        <v>35</v>
      </c>
      <c r="F13" s="41" t="s">
        <v>45</v>
      </c>
      <c r="G13" s="41" t="s">
        <v>148</v>
      </c>
      <c r="H13" s="41" t="str">
        <f>IF(A23=B23,"I","X")</f>
        <v>I</v>
      </c>
      <c r="I13" s="41" t="str">
        <f>IF(A26=B26,"O","X")</f>
        <v>O</v>
      </c>
      <c r="J13" s="41" t="s">
        <v>36</v>
      </c>
      <c r="K13" s="41" t="s">
        <v>33</v>
      </c>
      <c r="L13" s="41" t="str">
        <f>IF(A28=B28,"L","X")</f>
        <v>L</v>
      </c>
      <c r="M13" s="41" t="s">
        <v>36</v>
      </c>
      <c r="N13" s="64" t="s">
        <v>33</v>
      </c>
      <c r="O13" s="73" t="s">
        <v>42</v>
      </c>
      <c r="P13" s="41" t="s">
        <v>43</v>
      </c>
      <c r="Q13" s="41" t="s">
        <v>35</v>
      </c>
      <c r="R13" s="41" t="s">
        <v>34</v>
      </c>
      <c r="S13" s="41" t="s">
        <v>36</v>
      </c>
      <c r="T13" s="41" t="s">
        <v>71</v>
      </c>
      <c r="U13" s="41" t="s">
        <v>33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</row>
    <row r="14" spans="1:152" ht="40.950000000000003" customHeight="1" x14ac:dyDescent="0.65">
      <c r="A14" s="41" t="str">
        <f>IF(A39=B39,"N","X")</f>
        <v>N</v>
      </c>
      <c r="B14" s="41" t="s">
        <v>44</v>
      </c>
      <c r="C14" s="41" t="s">
        <v>34</v>
      </c>
      <c r="D14" s="41" t="str">
        <f>IF(A26=B26,"O","X")</f>
        <v>O</v>
      </c>
      <c r="E14" s="41" t="s">
        <v>42</v>
      </c>
      <c r="F14" s="41" t="s">
        <v>45</v>
      </c>
      <c r="G14" s="41" t="str">
        <f>IF(A22=B22,"E","X")</f>
        <v>E</v>
      </c>
      <c r="H14" s="41" t="str">
        <f>IF(A20=B20,"D","X")</f>
        <v>D</v>
      </c>
      <c r="I14" s="41" t="s">
        <v>36</v>
      </c>
      <c r="J14" s="64" t="s">
        <v>68</v>
      </c>
      <c r="K14" s="63" t="s">
        <v>47</v>
      </c>
      <c r="L14" s="41" t="s">
        <v>33</v>
      </c>
      <c r="M14" s="41" t="s">
        <v>70</v>
      </c>
      <c r="N14" s="41" t="s">
        <v>37</v>
      </c>
      <c r="O14" s="41" t="s">
        <v>68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</row>
    <row r="15" spans="1:152" ht="40.950000000000003" customHeight="1" x14ac:dyDescent="0.65">
      <c r="A15" s="41" t="str">
        <f>IF(A40=B40,"O","X")</f>
        <v>O</v>
      </c>
      <c r="B15" s="41" t="s">
        <v>42</v>
      </c>
      <c r="C15" s="41" t="str">
        <f>IF(A22=B22,"E","X")</f>
        <v>E</v>
      </c>
      <c r="D15" s="41" t="str">
        <f>IF(A42=B42,"B","X")</f>
        <v>B</v>
      </c>
      <c r="E15" s="41" t="s">
        <v>36</v>
      </c>
      <c r="F15" s="64" t="str">
        <f>IF(A23=B23,"I","X")</f>
        <v>I</v>
      </c>
      <c r="G15" s="63" t="str">
        <f>IF(A20=B20,"D","X")</f>
        <v>D</v>
      </c>
      <c r="H15" s="41" t="s">
        <v>33</v>
      </c>
      <c r="I15" s="41" t="s">
        <v>70</v>
      </c>
      <c r="J15" s="41" t="str">
        <f>IF(A22=B22,"E","X")</f>
        <v>E</v>
      </c>
      <c r="K15" s="69" t="s">
        <v>37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</row>
    <row r="16" spans="1:152" ht="40.950000000000003" customHeight="1" x14ac:dyDescent="0.65">
      <c r="A16" s="41" t="str">
        <f>IF(A41=B41,"D","X")</f>
        <v>D</v>
      </c>
      <c r="B16" s="41" t="s">
        <v>35</v>
      </c>
      <c r="C16" s="41" t="s">
        <v>146</v>
      </c>
      <c r="D16" s="41" t="str">
        <f>IF(A26=B26,"O","X")</f>
        <v>O</v>
      </c>
      <c r="E16" s="41" t="s">
        <v>47</v>
      </c>
      <c r="F16" s="41" t="s">
        <v>37</v>
      </c>
      <c r="G16" s="41" t="str">
        <f>IF(A23=B23,"I","X")</f>
        <v>I</v>
      </c>
      <c r="H16" s="41" t="str">
        <f>IF(A23=B23,"I","X")</f>
        <v>I</v>
      </c>
      <c r="I16" s="41" t="s">
        <v>32</v>
      </c>
      <c r="J16" s="41" t="s">
        <v>32</v>
      </c>
      <c r="K16" s="41" t="s">
        <v>33</v>
      </c>
      <c r="L16" s="41" t="s">
        <v>34</v>
      </c>
      <c r="M16" s="41" t="str">
        <f>IF(A26=B26,"O","X")</f>
        <v>O</v>
      </c>
      <c r="N16" s="41" t="s">
        <v>42</v>
      </c>
      <c r="O16" s="41" t="str">
        <f>IF(A28=B28,"L","X")</f>
        <v>L</v>
      </c>
      <c r="P16" s="41" t="s">
        <v>68</v>
      </c>
      <c r="Q16" s="41" t="s">
        <v>43</v>
      </c>
      <c r="R16" s="41" t="s">
        <v>70</v>
      </c>
      <c r="S16" s="41" t="str">
        <f>IF(A22=B22,"E","X")</f>
        <v>E</v>
      </c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</row>
    <row r="17" spans="1:152" ht="40.950000000000003" customHeight="1" x14ac:dyDescent="0.65">
      <c r="A17" s="41" t="str">
        <f>IF(A43=B43,"D","X")</f>
        <v>D</v>
      </c>
      <c r="B17" s="41" t="s">
        <v>35</v>
      </c>
      <c r="C17" s="41" t="s">
        <v>146</v>
      </c>
      <c r="D17" s="41" t="str">
        <f>IF(A26=B26,"O","X")</f>
        <v>O</v>
      </c>
      <c r="E17" s="41" t="s">
        <v>47</v>
      </c>
      <c r="F17" s="41" t="str">
        <f>IF(A22=B22,"E","X")</f>
        <v>E</v>
      </c>
      <c r="G17" s="41" t="s">
        <v>37</v>
      </c>
      <c r="H17" s="41" t="str">
        <f>IF(A23=B23,"I","X")</f>
        <v>I</v>
      </c>
      <c r="I17" s="41" t="s">
        <v>32</v>
      </c>
      <c r="J17" s="41" t="s">
        <v>47</v>
      </c>
      <c r="K17" s="41" t="str">
        <f>IF(A22=B22,"E","X")</f>
        <v>E</v>
      </c>
      <c r="L17" s="41" t="s">
        <v>71</v>
      </c>
      <c r="M17" s="41" t="s">
        <v>33</v>
      </c>
      <c r="N17" s="41" t="s">
        <v>70</v>
      </c>
      <c r="O17" s="41" t="s">
        <v>36</v>
      </c>
      <c r="P17" s="41" t="str">
        <f>IF(A26=B26,"O","X")</f>
        <v>O</v>
      </c>
      <c r="Q17" s="41" t="s">
        <v>42</v>
      </c>
      <c r="R17" s="41" t="s">
        <v>43</v>
      </c>
      <c r="S17" s="41" t="str">
        <f>IF(A23=B23,"I","X")</f>
        <v>I</v>
      </c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</row>
    <row r="18" spans="1:152" ht="40.950000000000003" customHeight="1" x14ac:dyDescent="0.65">
      <c r="A18" s="38"/>
      <c r="B18" s="38"/>
      <c r="C18" s="38"/>
      <c r="D18" s="38" t="s">
        <v>41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</row>
    <row r="19" spans="1:152" ht="40.950000000000003" customHeight="1" x14ac:dyDescent="0.65">
      <c r="A19" s="1" t="s">
        <v>47</v>
      </c>
      <c r="B19" s="45" t="str">
        <f>IF(J19=N19,"D","X")</f>
        <v>D</v>
      </c>
      <c r="C19" s="53" t="s">
        <v>141</v>
      </c>
      <c r="D19" s="106" t="str">
        <f>IF(J19=N19,"DOHODNINA","NEPRAVILNO")</f>
        <v>DOHODNINA</v>
      </c>
      <c r="E19" s="107"/>
      <c r="F19" s="107"/>
      <c r="G19" s="107"/>
      <c r="H19" s="107"/>
      <c r="I19" s="107"/>
      <c r="J19" s="103" t="s">
        <v>140</v>
      </c>
      <c r="K19" s="108"/>
      <c r="L19" s="108"/>
      <c r="M19" s="109"/>
      <c r="N19" s="75" t="s">
        <v>140</v>
      </c>
      <c r="O19" s="76"/>
      <c r="P19" s="77"/>
      <c r="Q19" s="77"/>
      <c r="R19" s="7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</row>
    <row r="20" spans="1:152" ht="40.950000000000003" customHeight="1" x14ac:dyDescent="0.65">
      <c r="A20" s="1" t="s">
        <v>47</v>
      </c>
      <c r="B20" s="45" t="str">
        <f>IF(J20=N20,"D","X")</f>
        <v>D</v>
      </c>
      <c r="C20" s="53" t="s">
        <v>75</v>
      </c>
      <c r="D20" s="106" t="str">
        <f>IF(J20=N20,"DAVEK OD DOHODKA","NEPRAVILNO")</f>
        <v>DAVEK OD DOHODKA</v>
      </c>
      <c r="E20" s="107"/>
      <c r="F20" s="107"/>
      <c r="G20" s="107"/>
      <c r="H20" s="107"/>
      <c r="I20" s="107"/>
      <c r="J20" s="103" t="s">
        <v>218</v>
      </c>
      <c r="K20" s="108"/>
      <c r="L20" s="108"/>
      <c r="M20" s="109"/>
      <c r="N20" s="75" t="s">
        <v>218</v>
      </c>
      <c r="O20" s="76"/>
      <c r="P20" s="77"/>
      <c r="Q20" s="77"/>
      <c r="R20" s="7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</row>
    <row r="21" spans="1:152" ht="40.950000000000003" customHeight="1" x14ac:dyDescent="0.65">
      <c r="A21" s="1" t="s">
        <v>47</v>
      </c>
      <c r="B21" s="45" t="str">
        <f>IF(J21=N21,"D","X")</f>
        <v>D</v>
      </c>
      <c r="C21" s="53" t="s">
        <v>145</v>
      </c>
      <c r="D21" s="106" t="str">
        <f>IF(J21=N21,"DRŽAVA","NEPRAVILNO")</f>
        <v>DRŽAVA</v>
      </c>
      <c r="E21" s="107"/>
      <c r="F21" s="107"/>
      <c r="G21" s="107"/>
      <c r="H21" s="107"/>
      <c r="I21" s="107"/>
      <c r="J21" s="103" t="s">
        <v>144</v>
      </c>
      <c r="K21" s="108"/>
      <c r="L21" s="108"/>
      <c r="M21" s="109"/>
      <c r="N21" s="75" t="s">
        <v>144</v>
      </c>
      <c r="O21" s="76"/>
      <c r="P21" s="77"/>
      <c r="Q21" s="77"/>
      <c r="R21" s="7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</row>
    <row r="22" spans="1:152" ht="40.950000000000003" customHeight="1" x14ac:dyDescent="0.65">
      <c r="A22" s="1" t="s">
        <v>44</v>
      </c>
      <c r="B22" s="45" t="str">
        <f>IF(J22=N22,"E","X")</f>
        <v>E</v>
      </c>
      <c r="C22" s="53" t="s">
        <v>240</v>
      </c>
      <c r="D22" s="100" t="str">
        <f>IF(J22=N22,"ELEKTRONSKA IZVRŽBA","NEPRAVILNO")</f>
        <v>ELEKTRONSKA IZVRŽBA</v>
      </c>
      <c r="E22" s="101"/>
      <c r="F22" s="101"/>
      <c r="G22" s="101"/>
      <c r="H22" s="101"/>
      <c r="I22" s="102"/>
      <c r="J22" s="103" t="s">
        <v>241</v>
      </c>
      <c r="K22" s="104"/>
      <c r="L22" s="104"/>
      <c r="M22" s="105"/>
      <c r="N22" s="75" t="s">
        <v>241</v>
      </c>
      <c r="O22" s="76"/>
      <c r="P22" s="75"/>
      <c r="Q22" s="77"/>
      <c r="R22" s="78"/>
      <c r="S22" s="78"/>
      <c r="T22" s="78"/>
      <c r="U22" s="78"/>
      <c r="V22" s="78"/>
      <c r="W22" s="79"/>
      <c r="X22" s="79"/>
      <c r="Y22" s="79"/>
      <c r="Z22" s="38"/>
      <c r="AA22" s="38"/>
      <c r="AB22" s="38"/>
      <c r="AC22" s="38"/>
      <c r="AD22" s="38"/>
      <c r="AE22" s="38"/>
      <c r="AF22" s="38"/>
      <c r="AG22" s="38"/>
      <c r="AH22" s="38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</row>
    <row r="23" spans="1:152" ht="40.950000000000003" customHeight="1" x14ac:dyDescent="0.65">
      <c r="A23" s="1" t="s">
        <v>68</v>
      </c>
      <c r="B23" s="45" t="str">
        <f>IF(J23=N23,"I","X")</f>
        <v>I</v>
      </c>
      <c r="C23" s="53" t="s">
        <v>246</v>
      </c>
      <c r="D23" s="100" t="str">
        <f>IF(J23=N23,"IZOGIBANJE DAVKOV","NEPRAVILNO")</f>
        <v>IZOGIBANJE DAVKOV</v>
      </c>
      <c r="E23" s="101"/>
      <c r="F23" s="101"/>
      <c r="G23" s="101"/>
      <c r="H23" s="101"/>
      <c r="I23" s="102"/>
      <c r="J23" s="103" t="s">
        <v>247</v>
      </c>
      <c r="K23" s="104"/>
      <c r="L23" s="104"/>
      <c r="M23" s="105"/>
      <c r="N23" s="75" t="s">
        <v>247</v>
      </c>
      <c r="O23" s="76"/>
      <c r="P23" s="75"/>
      <c r="Q23" s="77"/>
      <c r="R23" s="78"/>
      <c r="S23" s="78"/>
      <c r="T23" s="78"/>
      <c r="U23" s="78"/>
      <c r="V23" s="78"/>
      <c r="W23" s="78"/>
      <c r="X23" s="78"/>
      <c r="Y23" s="79"/>
      <c r="Z23" s="38"/>
      <c r="AA23" s="38"/>
      <c r="AB23" s="38"/>
      <c r="AC23" s="38"/>
      <c r="AD23" s="38"/>
      <c r="AE23" s="38"/>
      <c r="AF23" s="38"/>
      <c r="AG23" s="38"/>
      <c r="AH23" s="38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</row>
    <row r="24" spans="1:152" ht="40.950000000000003" customHeight="1" x14ac:dyDescent="0.65">
      <c r="A24" s="1" t="s">
        <v>71</v>
      </c>
      <c r="B24" s="45" t="str">
        <f>IF(J24=N24,"J","X")</f>
        <v>J</v>
      </c>
      <c r="C24" s="53" t="s">
        <v>252</v>
      </c>
      <c r="D24" s="100" t="str">
        <f>IF(J24=N24,"PLAČE","NEPRAVILNO")</f>
        <v>PLAČE</v>
      </c>
      <c r="E24" s="101"/>
      <c r="F24" s="101"/>
      <c r="G24" s="101"/>
      <c r="H24" s="101"/>
      <c r="I24" s="102"/>
      <c r="J24" s="103" t="s">
        <v>253</v>
      </c>
      <c r="K24" s="104"/>
      <c r="L24" s="104"/>
      <c r="M24" s="105"/>
      <c r="N24" s="75" t="s">
        <v>253</v>
      </c>
      <c r="O24" s="76"/>
      <c r="P24" s="75"/>
      <c r="Q24" s="77"/>
      <c r="R24" s="78"/>
      <c r="S24" s="78"/>
      <c r="T24" s="78"/>
      <c r="U24" s="78"/>
      <c r="V24" s="78"/>
      <c r="W24" s="78"/>
      <c r="X24" s="78"/>
      <c r="Y24" s="79"/>
      <c r="Z24" s="38"/>
      <c r="AA24" s="38"/>
      <c r="AB24" s="38"/>
      <c r="AC24" s="38"/>
      <c r="AD24" s="38"/>
      <c r="AE24" s="38"/>
      <c r="AF24" s="38"/>
      <c r="AG24" s="38"/>
      <c r="AH24" s="38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</row>
    <row r="25" spans="1:152" ht="33.6" x14ac:dyDescent="0.65">
      <c r="A25" s="1" t="s">
        <v>71</v>
      </c>
      <c r="B25" s="45" t="str">
        <f>IF(J25=N25,"J","X")</f>
        <v>J</v>
      </c>
      <c r="C25" s="53" t="s">
        <v>86</v>
      </c>
      <c r="D25" s="100" t="str">
        <f>IF(J25=N25,"JAVNI INTERES","NEPRAVILNO")</f>
        <v>JAVNI INTERES</v>
      </c>
      <c r="E25" s="101"/>
      <c r="F25" s="101"/>
      <c r="G25" s="101"/>
      <c r="H25" s="101"/>
      <c r="I25" s="102"/>
      <c r="J25" s="103" t="s">
        <v>147</v>
      </c>
      <c r="K25" s="104"/>
      <c r="L25" s="104"/>
      <c r="M25" s="105"/>
      <c r="N25" s="75" t="s">
        <v>147</v>
      </c>
      <c r="O25" s="76"/>
      <c r="P25" s="75"/>
      <c r="Q25" s="77"/>
      <c r="R25" s="78"/>
      <c r="S25" s="78"/>
      <c r="T25" s="78"/>
      <c r="U25" s="78"/>
      <c r="V25" s="78"/>
      <c r="W25" s="78"/>
      <c r="X25" s="78"/>
      <c r="Y25" s="78"/>
    </row>
    <row r="26" spans="1:152" ht="33.6" x14ac:dyDescent="0.65">
      <c r="A26" s="1" t="s">
        <v>35</v>
      </c>
      <c r="B26" s="45" t="str">
        <f>IF(J26=N26,"O","X")</f>
        <v>O</v>
      </c>
      <c r="C26" s="53" t="s">
        <v>88</v>
      </c>
      <c r="D26" s="100" t="str">
        <f>IF(J26=N26,"OBDAVČITEV PO SVETOVNEM DOHODKU","NEPRAVILNO")</f>
        <v>OBDAVČITEV PO SVETOVNEM DOHODKU</v>
      </c>
      <c r="E26" s="101"/>
      <c r="F26" s="101"/>
      <c r="G26" s="101"/>
      <c r="H26" s="101"/>
      <c r="I26" s="102"/>
      <c r="J26" s="103" t="s">
        <v>225</v>
      </c>
      <c r="K26" s="104"/>
      <c r="L26" s="104"/>
      <c r="M26" s="105"/>
      <c r="N26" s="75" t="s">
        <v>225</v>
      </c>
      <c r="O26" s="77"/>
      <c r="P26" s="77"/>
      <c r="Q26" s="77"/>
      <c r="R26" s="78"/>
      <c r="S26" s="78"/>
      <c r="T26" s="78"/>
      <c r="U26" s="78"/>
      <c r="V26" s="78"/>
      <c r="W26" s="78"/>
      <c r="X26" s="78"/>
      <c r="Y26" s="78"/>
    </row>
    <row r="27" spans="1:152" ht="33.6" x14ac:dyDescent="0.65">
      <c r="A27" s="1" t="s">
        <v>42</v>
      </c>
      <c r="B27" s="45" t="str">
        <f>IF(J27=N27,"S","X")</f>
        <v>S</v>
      </c>
      <c r="C27" s="53" t="s">
        <v>95</v>
      </c>
      <c r="D27" s="100" t="str">
        <f>IF(J27=N27,"SANKCIJA","NEPRAVILNO")</f>
        <v>SANKCIJA</v>
      </c>
      <c r="E27" s="101"/>
      <c r="F27" s="101"/>
      <c r="G27" s="101"/>
      <c r="H27" s="101"/>
      <c r="I27" s="102"/>
      <c r="J27" s="103" t="s">
        <v>149</v>
      </c>
      <c r="K27" s="104"/>
      <c r="L27" s="104"/>
      <c r="M27" s="105"/>
      <c r="N27" s="75" t="s">
        <v>149</v>
      </c>
      <c r="O27" s="77"/>
      <c r="P27" s="77"/>
      <c r="Q27" s="77"/>
      <c r="R27" s="78"/>
      <c r="S27" s="78"/>
      <c r="T27" s="78"/>
      <c r="U27" s="78"/>
      <c r="V27" s="78"/>
      <c r="W27" s="78"/>
      <c r="X27" s="78"/>
      <c r="Y27" s="78"/>
    </row>
    <row r="28" spans="1:152" ht="33.6" x14ac:dyDescent="0.65">
      <c r="A28" s="1" t="s">
        <v>69</v>
      </c>
      <c r="B28" s="45" t="str">
        <f>IF(J28=N28,"L","X")</f>
        <v>L</v>
      </c>
      <c r="C28" s="53" t="s">
        <v>97</v>
      </c>
      <c r="D28" s="100" t="str">
        <f>IF(J28=N28,"LOKALNE SKUPNOSTI","NEPRAVILNO")</f>
        <v>LOKALNE SKUPNOSTI</v>
      </c>
      <c r="E28" s="101"/>
      <c r="F28" s="101"/>
      <c r="G28" s="101"/>
      <c r="H28" s="101"/>
      <c r="I28" s="102"/>
      <c r="J28" s="103" t="s">
        <v>244</v>
      </c>
      <c r="K28" s="104"/>
      <c r="L28" s="104"/>
      <c r="M28" s="105"/>
      <c r="N28" s="75" t="s">
        <v>244</v>
      </c>
      <c r="O28" s="77"/>
      <c r="P28" s="77"/>
      <c r="Q28" s="77"/>
      <c r="R28" s="78"/>
      <c r="S28" s="78"/>
      <c r="T28" s="78"/>
      <c r="U28" s="78"/>
      <c r="V28" s="78"/>
      <c r="W28" s="78"/>
      <c r="X28" s="78"/>
      <c r="Y28" s="78"/>
    </row>
    <row r="29" spans="1:152" ht="33.6" x14ac:dyDescent="0.65">
      <c r="A29" s="1" t="s">
        <v>43</v>
      </c>
      <c r="B29" s="45" t="str">
        <f>IF(J29=N29,"T","X")</f>
        <v>T</v>
      </c>
      <c r="C29" s="53" t="s">
        <v>101</v>
      </c>
      <c r="D29" s="100" t="str">
        <f>IF(J29=N29,"TAKSA","NEPRAVILNO")</f>
        <v>TAKSA</v>
      </c>
      <c r="E29" s="101"/>
      <c r="F29" s="101"/>
      <c r="G29" s="101"/>
      <c r="H29" s="101"/>
      <c r="I29" s="102"/>
      <c r="J29" s="103" t="s">
        <v>155</v>
      </c>
      <c r="K29" s="104"/>
      <c r="L29" s="104"/>
      <c r="M29" s="105"/>
      <c r="N29" s="75" t="s">
        <v>155</v>
      </c>
      <c r="O29" s="77"/>
      <c r="P29" s="77"/>
      <c r="Q29" s="77"/>
      <c r="R29" s="78"/>
      <c r="S29" s="78"/>
      <c r="T29" s="78"/>
      <c r="U29" s="78"/>
      <c r="V29" s="78"/>
      <c r="W29" s="78"/>
      <c r="X29" s="78"/>
      <c r="Y29" s="78"/>
    </row>
    <row r="30" spans="1:152" ht="33.6" x14ac:dyDescent="0.65">
      <c r="A30" s="1" t="s">
        <v>139</v>
      </c>
      <c r="B30" s="45" t="str">
        <f>IF(J30=N30,"F","X")</f>
        <v>F</v>
      </c>
      <c r="C30" s="53" t="s">
        <v>102</v>
      </c>
      <c r="D30" s="100" t="str">
        <f>IF(J30=N30,"FIZIČNE OSEBE","NEPRAVILNO")</f>
        <v>FIZIČNE OSEBE</v>
      </c>
      <c r="E30" s="101"/>
      <c r="F30" s="101"/>
      <c r="G30" s="101"/>
      <c r="H30" s="101"/>
      <c r="I30" s="102"/>
      <c r="J30" s="103" t="s">
        <v>245</v>
      </c>
      <c r="K30" s="104"/>
      <c r="L30" s="104"/>
      <c r="M30" s="105"/>
      <c r="N30" s="75" t="s">
        <v>245</v>
      </c>
      <c r="O30" s="77"/>
      <c r="P30" s="77"/>
      <c r="Q30" s="77"/>
      <c r="R30" s="78"/>
      <c r="S30" s="78"/>
      <c r="T30" s="78"/>
      <c r="U30" s="78"/>
      <c r="V30" s="78"/>
      <c r="W30" s="78"/>
      <c r="X30" s="78"/>
      <c r="Y30" s="78"/>
    </row>
    <row r="31" spans="1:152" ht="33.6" x14ac:dyDescent="0.65">
      <c r="A31" s="1" t="s">
        <v>34</v>
      </c>
      <c r="B31" s="45" t="str">
        <f>IF(J31=N31,"P","X")</f>
        <v>P</v>
      </c>
      <c r="C31" s="53" t="s">
        <v>154</v>
      </c>
      <c r="D31" s="100" t="str">
        <f>IF(J31=N31,"PRORAČUN","NEPRAVILNO")</f>
        <v>PRORAČUN</v>
      </c>
      <c r="E31" s="101"/>
      <c r="F31" s="101"/>
      <c r="G31" s="101"/>
      <c r="H31" s="101"/>
      <c r="I31" s="102"/>
      <c r="J31" s="103" t="s">
        <v>158</v>
      </c>
      <c r="K31" s="104"/>
      <c r="L31" s="104"/>
      <c r="M31" s="105"/>
      <c r="N31" s="75" t="s">
        <v>158</v>
      </c>
      <c r="O31" s="77"/>
      <c r="P31" s="77"/>
      <c r="Q31" s="77"/>
      <c r="R31" s="78"/>
      <c r="S31" s="78"/>
      <c r="T31" s="78"/>
      <c r="U31" s="78"/>
      <c r="V31" s="78"/>
      <c r="W31" s="78"/>
      <c r="X31" s="78"/>
      <c r="Y31" s="78"/>
    </row>
    <row r="32" spans="1:152" ht="33.6" x14ac:dyDescent="0.65">
      <c r="A32" s="1" t="s">
        <v>35</v>
      </c>
      <c r="B32" s="45" t="str">
        <f>IF(J32=N32,"O","X")</f>
        <v>O</v>
      </c>
      <c r="C32" s="53" t="s">
        <v>248</v>
      </c>
      <c r="D32" s="100" t="str">
        <f>IF(J32=N32,"OBRESTI","NEPRAVILNO")</f>
        <v>OBRESTI</v>
      </c>
      <c r="E32" s="101"/>
      <c r="F32" s="101"/>
      <c r="G32" s="101"/>
      <c r="H32" s="101"/>
      <c r="I32" s="102"/>
      <c r="J32" s="103" t="s">
        <v>249</v>
      </c>
      <c r="K32" s="104"/>
      <c r="L32" s="104"/>
      <c r="M32" s="105"/>
      <c r="N32" s="75" t="s">
        <v>249</v>
      </c>
      <c r="O32" s="77"/>
      <c r="P32" s="77"/>
      <c r="Q32" s="77"/>
      <c r="R32" s="78"/>
      <c r="S32" s="78"/>
      <c r="T32" s="78"/>
      <c r="U32" s="78"/>
      <c r="V32" s="78"/>
      <c r="W32" s="78"/>
      <c r="X32" s="78"/>
      <c r="Y32" s="78"/>
    </row>
    <row r="33" spans="1:25" ht="33.6" x14ac:dyDescent="0.65">
      <c r="A33" s="1" t="s">
        <v>36</v>
      </c>
      <c r="B33" s="45" t="str">
        <f>IF(J33=N33,"N","X")</f>
        <v>N</v>
      </c>
      <c r="C33" s="53" t="s">
        <v>159</v>
      </c>
      <c r="D33" s="100" t="str">
        <f>IF(J33=N33,"NAKUP HRANE","NEPRAVILNO")</f>
        <v>NAKUP HRANE</v>
      </c>
      <c r="E33" s="101"/>
      <c r="F33" s="101"/>
      <c r="G33" s="101"/>
      <c r="H33" s="101"/>
      <c r="I33" s="102"/>
      <c r="J33" s="103" t="s">
        <v>164</v>
      </c>
      <c r="K33" s="104"/>
      <c r="L33" s="104"/>
      <c r="M33" s="105"/>
      <c r="N33" s="75" t="s">
        <v>164</v>
      </c>
      <c r="O33" s="77"/>
      <c r="P33" s="77"/>
      <c r="Q33" s="77"/>
      <c r="R33" s="78"/>
      <c r="S33" s="78"/>
      <c r="T33" s="78"/>
      <c r="U33" s="78"/>
      <c r="V33" s="78"/>
      <c r="W33" s="78"/>
      <c r="X33" s="78"/>
      <c r="Y33" s="78"/>
    </row>
    <row r="34" spans="1:25" ht="33.6" x14ac:dyDescent="0.65">
      <c r="A34" s="1" t="s">
        <v>45</v>
      </c>
      <c r="B34" s="45" t="str">
        <f>IF(J34=N34,"R","X")</f>
        <v>R</v>
      </c>
      <c r="C34" s="53" t="s">
        <v>167</v>
      </c>
      <c r="D34" s="100" t="str">
        <f>IF(J34=N34,"RED IN DISCIPLINA","NEPRAVILNO")</f>
        <v>RED IN DISCIPLINA</v>
      </c>
      <c r="E34" s="101"/>
      <c r="F34" s="101"/>
      <c r="G34" s="101"/>
      <c r="H34" s="101"/>
      <c r="I34" s="102"/>
      <c r="J34" s="103" t="s">
        <v>168</v>
      </c>
      <c r="K34" s="104"/>
      <c r="L34" s="104"/>
      <c r="M34" s="105"/>
      <c r="N34" s="75" t="s">
        <v>168</v>
      </c>
      <c r="O34" s="77"/>
      <c r="P34" s="77"/>
      <c r="Q34" s="77"/>
      <c r="R34" s="78"/>
      <c r="S34" s="78"/>
      <c r="T34" s="78"/>
      <c r="U34" s="78"/>
      <c r="V34" s="78"/>
      <c r="W34" s="78"/>
      <c r="X34" s="78"/>
      <c r="Y34" s="78"/>
    </row>
    <row r="35" spans="1:25" ht="33.6" x14ac:dyDescent="0.65">
      <c r="A35" s="1" t="s">
        <v>35</v>
      </c>
      <c r="B35" s="45" t="str">
        <f>IF(J35=N35,"O","X")</f>
        <v>O</v>
      </c>
      <c r="C35" s="53" t="s">
        <v>172</v>
      </c>
      <c r="D35" s="100" t="str">
        <f>IF(J35=N35,"OBČINA","NEPRAVILNO")</f>
        <v>OBČINA</v>
      </c>
      <c r="E35" s="101"/>
      <c r="F35" s="101"/>
      <c r="G35" s="101"/>
      <c r="H35" s="101"/>
      <c r="I35" s="102"/>
      <c r="J35" s="103" t="s">
        <v>173</v>
      </c>
      <c r="K35" s="104"/>
      <c r="L35" s="104"/>
      <c r="M35" s="105"/>
      <c r="N35" s="75" t="s">
        <v>173</v>
      </c>
      <c r="O35" s="77"/>
      <c r="P35" s="77"/>
      <c r="Q35" s="77"/>
      <c r="R35" s="78"/>
      <c r="S35" s="78"/>
      <c r="T35" s="78"/>
      <c r="U35" s="78"/>
      <c r="V35" s="78"/>
      <c r="W35" s="78"/>
      <c r="X35" s="78"/>
      <c r="Y35" s="78"/>
    </row>
    <row r="36" spans="1:25" ht="33.6" x14ac:dyDescent="0.65">
      <c r="A36" s="1" t="s">
        <v>32</v>
      </c>
      <c r="B36" s="45" t="str">
        <f>IF(J36=N36,"Z","X")</f>
        <v>Z</v>
      </c>
      <c r="C36" s="53" t="s">
        <v>182</v>
      </c>
      <c r="D36" s="100" t="str">
        <f>IF(J36=N36,"ZAKONI","NEPRAVILNO")</f>
        <v>ZAKONI</v>
      </c>
      <c r="E36" s="101"/>
      <c r="F36" s="101"/>
      <c r="G36" s="101"/>
      <c r="H36" s="101"/>
      <c r="I36" s="102"/>
      <c r="J36" s="103" t="s">
        <v>183</v>
      </c>
      <c r="K36" s="104"/>
      <c r="L36" s="104"/>
      <c r="M36" s="105"/>
      <c r="N36" s="75" t="s">
        <v>183</v>
      </c>
      <c r="O36" s="77"/>
      <c r="P36" s="77"/>
      <c r="Q36" s="77"/>
      <c r="R36" s="78"/>
      <c r="S36" s="78"/>
      <c r="T36" s="78"/>
      <c r="U36" s="78"/>
      <c r="V36" s="78"/>
      <c r="W36" s="78"/>
      <c r="X36" s="78"/>
      <c r="Y36" s="78"/>
    </row>
    <row r="37" spans="1:25" ht="33.6" x14ac:dyDescent="0.65">
      <c r="A37" s="1" t="s">
        <v>34</v>
      </c>
      <c r="B37" s="45" t="str">
        <f>IF(J37=N37,"P","X")</f>
        <v>P</v>
      </c>
      <c r="C37" s="53" t="s">
        <v>188</v>
      </c>
      <c r="D37" s="100" t="str">
        <f>IF(J37=N37,"PRAVIČNOST","NEPRAVILNO")</f>
        <v>PRAVIČNOST</v>
      </c>
      <c r="E37" s="101"/>
      <c r="F37" s="101"/>
      <c r="G37" s="101"/>
      <c r="H37" s="101"/>
      <c r="I37" s="102"/>
      <c r="J37" s="103" t="s">
        <v>189</v>
      </c>
      <c r="K37" s="104"/>
      <c r="L37" s="104"/>
      <c r="M37" s="105"/>
      <c r="N37" s="75" t="s">
        <v>189</v>
      </c>
      <c r="O37" s="77"/>
      <c r="P37" s="77"/>
      <c r="Q37" s="77"/>
      <c r="R37" s="78"/>
      <c r="S37" s="78"/>
      <c r="T37" s="78"/>
      <c r="U37" s="78"/>
      <c r="V37" s="78"/>
      <c r="W37" s="78"/>
      <c r="X37" s="78"/>
      <c r="Y37" s="78"/>
    </row>
    <row r="38" spans="1:25" ht="33.6" x14ac:dyDescent="0.65">
      <c r="A38" s="1" t="s">
        <v>47</v>
      </c>
      <c r="B38" s="45" t="str">
        <f>IF(J38=N38,"D","X")</f>
        <v>D</v>
      </c>
      <c r="C38" s="53" t="s">
        <v>200</v>
      </c>
      <c r="D38" s="100" t="str">
        <f>IF(J38=N38,"DAVČNA OSNOVA","NEPRAVILNO")</f>
        <v>DAVČNA OSNOVA</v>
      </c>
      <c r="E38" s="101"/>
      <c r="F38" s="101"/>
      <c r="G38" s="101"/>
      <c r="H38" s="101"/>
      <c r="I38" s="102"/>
      <c r="J38" s="103" t="s">
        <v>201</v>
      </c>
      <c r="K38" s="104"/>
      <c r="L38" s="104"/>
      <c r="M38" s="105"/>
      <c r="N38" s="75" t="s">
        <v>201</v>
      </c>
      <c r="O38" s="77"/>
      <c r="P38" s="77"/>
      <c r="Q38" s="77"/>
      <c r="R38" s="78"/>
      <c r="S38" s="78"/>
      <c r="T38" s="78"/>
      <c r="U38" s="78"/>
      <c r="V38" s="78"/>
      <c r="W38" s="78"/>
      <c r="X38" s="78"/>
      <c r="Y38" s="78"/>
    </row>
    <row r="39" spans="1:25" ht="33.6" x14ac:dyDescent="0.65">
      <c r="A39" s="1" t="s">
        <v>34</v>
      </c>
      <c r="B39" s="45" t="str">
        <f>IF(J39=N39,"P","X")</f>
        <v>P</v>
      </c>
      <c r="C39" s="53" t="s">
        <v>207</v>
      </c>
      <c r="D39" s="100" t="str">
        <f>IF(J39=N39,"PASIVNI DAVČNI SUBJEKT","NEPRAVILNO")</f>
        <v>PASIVNI DAVČNI SUBJEKT</v>
      </c>
      <c r="E39" s="101"/>
      <c r="F39" s="101"/>
      <c r="G39" s="101"/>
      <c r="H39" s="101"/>
      <c r="I39" s="102"/>
      <c r="J39" s="103" t="s">
        <v>206</v>
      </c>
      <c r="K39" s="104"/>
      <c r="L39" s="104"/>
      <c r="M39" s="105"/>
      <c r="N39" s="75" t="s">
        <v>206</v>
      </c>
      <c r="O39" s="77"/>
      <c r="P39" s="77"/>
      <c r="Q39" s="77"/>
      <c r="R39" s="78"/>
      <c r="S39" s="78"/>
      <c r="T39" s="78"/>
      <c r="U39" s="78"/>
      <c r="V39" s="78"/>
      <c r="W39" s="78"/>
      <c r="X39" s="78"/>
      <c r="Y39" s="78"/>
    </row>
    <row r="40" spans="1:25" ht="33.6" x14ac:dyDescent="0.65">
      <c r="A40" s="1" t="s">
        <v>36</v>
      </c>
      <c r="B40" s="45" t="str">
        <f>IF(J40=N40,"N","X")</f>
        <v>N</v>
      </c>
      <c r="C40" s="53" t="s">
        <v>210</v>
      </c>
      <c r="D40" s="100" t="str">
        <f>IF(J40=N40,"NAČRTOVANJE DAVČNE OBVEZNOSTI","NEPRAVILNO")</f>
        <v>NAČRTOVANJE DAVČNE OBVEZNOSTI</v>
      </c>
      <c r="E40" s="101"/>
      <c r="F40" s="101"/>
      <c r="G40" s="101"/>
      <c r="H40" s="101"/>
      <c r="I40" s="102"/>
      <c r="J40" s="103" t="s">
        <v>211</v>
      </c>
      <c r="K40" s="104"/>
      <c r="L40" s="104"/>
      <c r="M40" s="105"/>
      <c r="N40" s="75" t="s">
        <v>211</v>
      </c>
      <c r="O40" s="77"/>
      <c r="P40" s="77"/>
      <c r="Q40" s="77"/>
      <c r="R40" s="78"/>
      <c r="S40" s="78"/>
      <c r="T40" s="78"/>
      <c r="U40" s="78"/>
      <c r="V40" s="78"/>
      <c r="W40" s="78"/>
      <c r="X40" s="78"/>
      <c r="Y40" s="78"/>
    </row>
    <row r="41" spans="1:25" ht="33.6" x14ac:dyDescent="0.65">
      <c r="A41" s="1" t="s">
        <v>35</v>
      </c>
      <c r="B41" s="45" t="str">
        <f>IF(J41=N41,"O","X")</f>
        <v>O</v>
      </c>
      <c r="C41" s="53" t="s">
        <v>214</v>
      </c>
      <c r="D41" s="100" t="str">
        <f>IF(J41=N41,"ODLOČBA O ODMERI","NEPRAVILNO")</f>
        <v>ODLOČBA O ODMERI</v>
      </c>
      <c r="E41" s="101"/>
      <c r="F41" s="101"/>
      <c r="G41" s="101"/>
      <c r="H41" s="101"/>
      <c r="I41" s="102"/>
      <c r="J41" s="103" t="s">
        <v>215</v>
      </c>
      <c r="K41" s="104"/>
      <c r="L41" s="104"/>
      <c r="M41" s="105"/>
      <c r="N41" s="75" t="s">
        <v>215</v>
      </c>
      <c r="O41" s="77"/>
      <c r="P41" s="77"/>
      <c r="Q41" s="77"/>
      <c r="R41" s="78"/>
      <c r="S41" s="78"/>
      <c r="T41" s="78"/>
      <c r="U41" s="78"/>
      <c r="V41" s="78"/>
      <c r="W41" s="78"/>
      <c r="X41" s="78"/>
      <c r="Y41" s="78"/>
    </row>
    <row r="42" spans="1:25" ht="33.6" x14ac:dyDescent="0.65">
      <c r="A42" s="1" t="s">
        <v>171</v>
      </c>
      <c r="B42" s="45" t="str">
        <f>IF(J42=N42,"B","X")</f>
        <v>B</v>
      </c>
      <c r="C42" s="53" t="s">
        <v>250</v>
      </c>
      <c r="D42" s="100" t="str">
        <f>IF(J42=N42,"BRUTO PREJEMEK","NEPRAVILNO")</f>
        <v>BRUTO PREJEMEK</v>
      </c>
      <c r="E42" s="101"/>
      <c r="F42" s="101"/>
      <c r="G42" s="101"/>
      <c r="H42" s="101"/>
      <c r="I42" s="102"/>
      <c r="J42" s="103" t="s">
        <v>251</v>
      </c>
      <c r="K42" s="104"/>
      <c r="L42" s="104"/>
      <c r="M42" s="105"/>
      <c r="N42" s="75" t="s">
        <v>251</v>
      </c>
      <c r="O42" s="77"/>
      <c r="P42" s="77"/>
      <c r="Q42" s="77"/>
      <c r="R42" s="78"/>
      <c r="S42" s="78"/>
      <c r="T42" s="78"/>
      <c r="U42" s="78"/>
      <c r="V42" s="78"/>
      <c r="W42" s="78"/>
      <c r="X42" s="78"/>
      <c r="Y42" s="78"/>
    </row>
    <row r="43" spans="1:25" ht="33.6" x14ac:dyDescent="0.65">
      <c r="A43" s="1" t="s">
        <v>47</v>
      </c>
      <c r="B43" s="45" t="str">
        <f>IF(J43=N43,"D","X")</f>
        <v>D</v>
      </c>
      <c r="C43" s="53" t="s">
        <v>229</v>
      </c>
      <c r="D43" s="100" t="str">
        <f>IF(J43=N43,"DAVČNI ODTEGLJAJ","NEPRAVILNO")</f>
        <v>DAVČNI ODTEGLJAJ</v>
      </c>
      <c r="E43" s="101"/>
      <c r="F43" s="101"/>
      <c r="G43" s="101"/>
      <c r="H43" s="101"/>
      <c r="I43" s="102"/>
      <c r="J43" s="103" t="s">
        <v>228</v>
      </c>
      <c r="K43" s="104"/>
      <c r="L43" s="104"/>
      <c r="M43" s="105"/>
      <c r="N43" s="75" t="s">
        <v>228</v>
      </c>
      <c r="O43" s="77"/>
      <c r="P43" s="77"/>
      <c r="Q43" s="77"/>
      <c r="R43" s="78"/>
      <c r="S43" s="78"/>
      <c r="T43" s="78"/>
      <c r="U43" s="78"/>
      <c r="V43" s="78"/>
      <c r="W43" s="78"/>
      <c r="X43" s="78"/>
      <c r="Y43" s="78"/>
    </row>
    <row r="44" spans="1:25" ht="33.6" x14ac:dyDescent="0.65">
      <c r="A44" s="1" t="s">
        <v>47</v>
      </c>
      <c r="B44" s="45" t="str">
        <f>IF(J44=N44,"D","X")</f>
        <v>D</v>
      </c>
      <c r="C44" s="53" t="s">
        <v>237</v>
      </c>
      <c r="D44" s="100" t="str">
        <f>IF(J44=N44,"DOHODKI IZ DRUGEGA POGODBENEGA RAZMERJA","NEPRAVILNO")</f>
        <v>DOHODKI IZ DRUGEGA POGODBENEGA RAZMERJA</v>
      </c>
      <c r="E44" s="101"/>
      <c r="F44" s="101"/>
      <c r="G44" s="101"/>
      <c r="H44" s="101"/>
      <c r="I44" s="102"/>
      <c r="J44" s="103" t="s">
        <v>236</v>
      </c>
      <c r="K44" s="104"/>
      <c r="L44" s="104"/>
      <c r="M44" s="105"/>
      <c r="N44" s="75" t="s">
        <v>236</v>
      </c>
      <c r="O44" s="77"/>
      <c r="P44" s="77"/>
      <c r="Q44" s="77"/>
      <c r="R44" s="78"/>
      <c r="S44" s="78"/>
      <c r="T44" s="78"/>
      <c r="U44" s="78"/>
      <c r="V44" s="78"/>
      <c r="W44" s="78"/>
      <c r="X44" s="78"/>
      <c r="Y44" s="78"/>
    </row>
  </sheetData>
  <mergeCells count="52">
    <mergeCell ref="D30:I30"/>
    <mergeCell ref="J30:M30"/>
    <mergeCell ref="D23:I23"/>
    <mergeCell ref="J23:M23"/>
    <mergeCell ref="D24:I24"/>
    <mergeCell ref="J24:M24"/>
    <mergeCell ref="J25:M25"/>
    <mergeCell ref="D25:I25"/>
    <mergeCell ref="D29:I29"/>
    <mergeCell ref="J29:M29"/>
    <mergeCell ref="D28:I28"/>
    <mergeCell ref="J28:M28"/>
    <mergeCell ref="D19:I19"/>
    <mergeCell ref="J19:M19"/>
    <mergeCell ref="D21:I21"/>
    <mergeCell ref="J21:M21"/>
    <mergeCell ref="D27:I27"/>
    <mergeCell ref="J27:M27"/>
    <mergeCell ref="D20:I20"/>
    <mergeCell ref="J20:M20"/>
    <mergeCell ref="D26:I26"/>
    <mergeCell ref="J26:M26"/>
    <mergeCell ref="D22:I22"/>
    <mergeCell ref="J22:M22"/>
    <mergeCell ref="D31:I31"/>
    <mergeCell ref="J31:M31"/>
    <mergeCell ref="D33:I33"/>
    <mergeCell ref="J33:M33"/>
    <mergeCell ref="D34:I34"/>
    <mergeCell ref="J34:M34"/>
    <mergeCell ref="D32:I32"/>
    <mergeCell ref="J32:M32"/>
    <mergeCell ref="D35:I35"/>
    <mergeCell ref="J35:M35"/>
    <mergeCell ref="D36:I36"/>
    <mergeCell ref="J36:M36"/>
    <mergeCell ref="D37:I37"/>
    <mergeCell ref="J37:M37"/>
    <mergeCell ref="D38:I38"/>
    <mergeCell ref="J38:M38"/>
    <mergeCell ref="D39:I39"/>
    <mergeCell ref="J39:M39"/>
    <mergeCell ref="D40:I40"/>
    <mergeCell ref="J40:M40"/>
    <mergeCell ref="D41:I41"/>
    <mergeCell ref="J41:M41"/>
    <mergeCell ref="D43:I43"/>
    <mergeCell ref="J43:M43"/>
    <mergeCell ref="D44:I44"/>
    <mergeCell ref="J44:M44"/>
    <mergeCell ref="D42:I42"/>
    <mergeCell ref="J42:M42"/>
  </mergeCells>
  <conditionalFormatting sqref="A1">
    <cfRule type="cellIs" dxfId="469" priority="325" operator="notEqual">
      <formula>"D"</formula>
    </cfRule>
  </conditionalFormatting>
  <conditionalFormatting sqref="B1">
    <cfRule type="cellIs" dxfId="468" priority="324" operator="notEqual">
      <formula>"A"</formula>
    </cfRule>
  </conditionalFormatting>
  <conditionalFormatting sqref="C1">
    <cfRule type="cellIs" dxfId="467" priority="323" operator="notEqual">
      <formula>"A"</formula>
    </cfRule>
  </conditionalFormatting>
  <conditionalFormatting sqref="D1">
    <cfRule type="cellIs" dxfId="466" priority="322" operator="notEqual">
      <formula>"A"</formula>
    </cfRule>
  </conditionalFormatting>
  <conditionalFormatting sqref="E1">
    <cfRule type="cellIs" dxfId="465" priority="321" operator="notEqual">
      <formula>"A"</formula>
    </cfRule>
  </conditionalFormatting>
  <conditionalFormatting sqref="F1">
    <cfRule type="cellIs" dxfId="464" priority="320" operator="notEqual">
      <formula>"A"</formula>
    </cfRule>
  </conditionalFormatting>
  <conditionalFormatting sqref="G1">
    <cfRule type="cellIs" dxfId="463" priority="319" operator="notEqual">
      <formula>"A"</formula>
    </cfRule>
  </conditionalFormatting>
  <conditionalFormatting sqref="H1">
    <cfRule type="cellIs" dxfId="462" priority="318" operator="notEqual">
      <formula>"A"</formula>
    </cfRule>
  </conditionalFormatting>
  <conditionalFormatting sqref="I1">
    <cfRule type="cellIs" dxfId="461" priority="317" operator="notEqual">
      <formula>"A"</formula>
    </cfRule>
  </conditionalFormatting>
  <conditionalFormatting sqref="J1">
    <cfRule type="cellIs" dxfId="460" priority="316" operator="notEqual">
      <formula>"A"</formula>
    </cfRule>
  </conditionalFormatting>
  <conditionalFormatting sqref="K1">
    <cfRule type="cellIs" dxfId="459" priority="315" operator="notEqual">
      <formula>"A"</formula>
    </cfRule>
  </conditionalFormatting>
  <conditionalFormatting sqref="L1">
    <cfRule type="cellIs" dxfId="458" priority="314" operator="notEqual">
      <formula>"A"</formula>
    </cfRule>
  </conditionalFormatting>
  <conditionalFormatting sqref="M1">
    <cfRule type="cellIs" dxfId="457" priority="313" operator="notEqual">
      <formula>"A"</formula>
    </cfRule>
  </conditionalFormatting>
  <conditionalFormatting sqref="N1">
    <cfRule type="cellIs" dxfId="456" priority="312" operator="notEqual">
      <formula>"A"</formula>
    </cfRule>
  </conditionalFormatting>
  <conditionalFormatting sqref="O1">
    <cfRule type="cellIs" dxfId="455" priority="311" operator="notEqual">
      <formula>"A"</formula>
    </cfRule>
  </conditionalFormatting>
  <conditionalFormatting sqref="P1">
    <cfRule type="cellIs" dxfId="454" priority="310" operator="notEqual">
      <formula>"A"</formula>
    </cfRule>
  </conditionalFormatting>
  <conditionalFormatting sqref="Q1">
    <cfRule type="cellIs" dxfId="453" priority="309" operator="notEqual">
      <formula>"A"</formula>
    </cfRule>
  </conditionalFormatting>
  <conditionalFormatting sqref="R1">
    <cfRule type="cellIs" dxfId="452" priority="308" operator="notEqual">
      <formula>"A"</formula>
    </cfRule>
  </conditionalFormatting>
  <conditionalFormatting sqref="A2">
    <cfRule type="cellIs" dxfId="451" priority="307" operator="notEqual">
      <formula>"A"</formula>
    </cfRule>
  </conditionalFormatting>
  <conditionalFormatting sqref="B2">
    <cfRule type="cellIs" dxfId="450" priority="306" operator="notEqual">
      <formula>"A"</formula>
    </cfRule>
  </conditionalFormatting>
  <conditionalFormatting sqref="C2">
    <cfRule type="cellIs" dxfId="449" priority="305" operator="notEqual">
      <formula>"A"</formula>
    </cfRule>
  </conditionalFormatting>
  <conditionalFormatting sqref="D2">
    <cfRule type="cellIs" dxfId="448" priority="304" operator="notEqual">
      <formula>"A"</formula>
    </cfRule>
  </conditionalFormatting>
  <conditionalFormatting sqref="E2">
    <cfRule type="cellIs" dxfId="447" priority="303" operator="notEqual">
      <formula>"A"</formula>
    </cfRule>
  </conditionalFormatting>
  <conditionalFormatting sqref="F2">
    <cfRule type="cellIs" dxfId="446" priority="302" operator="notEqual">
      <formula>"A"</formula>
    </cfRule>
  </conditionalFormatting>
  <conditionalFormatting sqref="G2">
    <cfRule type="cellIs" dxfId="445" priority="301" operator="notEqual">
      <formula>"A"</formula>
    </cfRule>
  </conditionalFormatting>
  <conditionalFormatting sqref="H2">
    <cfRule type="cellIs" dxfId="444" priority="300" operator="notEqual">
      <formula>"A"</formula>
    </cfRule>
  </conditionalFormatting>
  <conditionalFormatting sqref="I2">
    <cfRule type="cellIs" dxfId="443" priority="299" operator="notEqual">
      <formula>"A"</formula>
    </cfRule>
  </conditionalFormatting>
  <conditionalFormatting sqref="J2">
    <cfRule type="cellIs" dxfId="442" priority="298" operator="notEqual">
      <formula>"A"</formula>
    </cfRule>
  </conditionalFormatting>
  <conditionalFormatting sqref="K2">
    <cfRule type="cellIs" dxfId="441" priority="297" operator="notEqual">
      <formula>"A"</formula>
    </cfRule>
  </conditionalFormatting>
  <conditionalFormatting sqref="L2">
    <cfRule type="cellIs" dxfId="440" priority="296" operator="notEqual">
      <formula>"A"</formula>
    </cfRule>
  </conditionalFormatting>
  <conditionalFormatting sqref="M2">
    <cfRule type="cellIs" dxfId="439" priority="295" operator="notEqual">
      <formula>"A"</formula>
    </cfRule>
  </conditionalFormatting>
  <conditionalFormatting sqref="N2">
    <cfRule type="cellIs" dxfId="438" priority="294" operator="notEqual">
      <formula>"A"</formula>
    </cfRule>
  </conditionalFormatting>
  <conditionalFormatting sqref="O2">
    <cfRule type="cellIs" dxfId="437" priority="293" operator="notEqual">
      <formula>"A"</formula>
    </cfRule>
  </conditionalFormatting>
  <conditionalFormatting sqref="P2">
    <cfRule type="cellIs" dxfId="436" priority="292" operator="notEqual">
      <formula>"A"</formula>
    </cfRule>
  </conditionalFormatting>
  <conditionalFormatting sqref="Q2">
    <cfRule type="cellIs" dxfId="435" priority="291" operator="notEqual">
      <formula>"A"</formula>
    </cfRule>
  </conditionalFormatting>
  <conditionalFormatting sqref="R2">
    <cfRule type="cellIs" dxfId="434" priority="290" operator="notEqual">
      <formula>"A"</formula>
    </cfRule>
  </conditionalFormatting>
  <conditionalFormatting sqref="B3">
    <cfRule type="cellIs" dxfId="433" priority="289" operator="notEqual">
      <formula>"A"</formula>
    </cfRule>
  </conditionalFormatting>
  <conditionalFormatting sqref="C3">
    <cfRule type="cellIs" dxfId="432" priority="288" operator="notEqual">
      <formula>"A"</formula>
    </cfRule>
  </conditionalFormatting>
  <conditionalFormatting sqref="D3">
    <cfRule type="cellIs" dxfId="431" priority="287" operator="notEqual">
      <formula>"A"</formula>
    </cfRule>
  </conditionalFormatting>
  <conditionalFormatting sqref="E3">
    <cfRule type="cellIs" dxfId="430" priority="286" operator="notEqual">
      <formula>"A"</formula>
    </cfRule>
  </conditionalFormatting>
  <conditionalFormatting sqref="F3">
    <cfRule type="cellIs" dxfId="429" priority="285" operator="notEqual">
      <formula>"A"</formula>
    </cfRule>
  </conditionalFormatting>
  <conditionalFormatting sqref="G3">
    <cfRule type="cellIs" dxfId="428" priority="284" operator="notEqual">
      <formula>"A"</formula>
    </cfRule>
  </conditionalFormatting>
  <conditionalFormatting sqref="H3">
    <cfRule type="cellIs" dxfId="427" priority="283" operator="notEqual">
      <formula>"A"</formula>
    </cfRule>
  </conditionalFormatting>
  <conditionalFormatting sqref="I3">
    <cfRule type="cellIs" dxfId="426" priority="282" operator="notEqual">
      <formula>"A"</formula>
    </cfRule>
  </conditionalFormatting>
  <conditionalFormatting sqref="J3">
    <cfRule type="cellIs" dxfId="425" priority="281" operator="notEqual">
      <formula>"A"</formula>
    </cfRule>
  </conditionalFormatting>
  <conditionalFormatting sqref="K3">
    <cfRule type="cellIs" dxfId="424" priority="280" operator="notEqual">
      <formula>"A"</formula>
    </cfRule>
  </conditionalFormatting>
  <conditionalFormatting sqref="L3">
    <cfRule type="cellIs" dxfId="423" priority="279" operator="notEqual">
      <formula>"A"</formula>
    </cfRule>
  </conditionalFormatting>
  <conditionalFormatting sqref="M3">
    <cfRule type="cellIs" dxfId="422" priority="278" operator="notEqual">
      <formula>"A"</formula>
    </cfRule>
  </conditionalFormatting>
  <conditionalFormatting sqref="N3">
    <cfRule type="cellIs" dxfId="421" priority="277" operator="notEqual">
      <formula>"A"</formula>
    </cfRule>
  </conditionalFormatting>
  <conditionalFormatting sqref="O3">
    <cfRule type="cellIs" dxfId="420" priority="276" operator="notEqual">
      <formula>"A"</formula>
    </cfRule>
  </conditionalFormatting>
  <conditionalFormatting sqref="P3">
    <cfRule type="cellIs" dxfId="419" priority="275" operator="notEqual">
      <formula>"A"</formula>
    </cfRule>
  </conditionalFormatting>
  <conditionalFormatting sqref="Q3">
    <cfRule type="cellIs" dxfId="418" priority="274" operator="notEqual">
      <formula>"A"</formula>
    </cfRule>
  </conditionalFormatting>
  <conditionalFormatting sqref="R3">
    <cfRule type="cellIs" dxfId="417" priority="273" operator="notEqual">
      <formula>"A"</formula>
    </cfRule>
  </conditionalFormatting>
  <conditionalFormatting sqref="A3">
    <cfRule type="cellIs" dxfId="416" priority="272" operator="notEqual">
      <formula>"A"</formula>
    </cfRule>
  </conditionalFormatting>
  <conditionalFormatting sqref="B4">
    <cfRule type="cellIs" dxfId="415" priority="254" operator="notEqual">
      <formula>"A"</formula>
    </cfRule>
  </conditionalFormatting>
  <conditionalFormatting sqref="C4">
    <cfRule type="cellIs" dxfId="414" priority="253" operator="notEqual">
      <formula>"A"</formula>
    </cfRule>
  </conditionalFormatting>
  <conditionalFormatting sqref="D4">
    <cfRule type="cellIs" dxfId="413" priority="252" operator="notEqual">
      <formula>"A"</formula>
    </cfRule>
  </conditionalFormatting>
  <conditionalFormatting sqref="E4">
    <cfRule type="cellIs" dxfId="412" priority="251" operator="notEqual">
      <formula>"A"</formula>
    </cfRule>
  </conditionalFormatting>
  <conditionalFormatting sqref="F4">
    <cfRule type="cellIs" dxfId="411" priority="250" operator="notEqual">
      <formula>"A"</formula>
    </cfRule>
  </conditionalFormatting>
  <conditionalFormatting sqref="G4">
    <cfRule type="cellIs" dxfId="410" priority="249" operator="notEqual">
      <formula>"A"</formula>
    </cfRule>
  </conditionalFormatting>
  <conditionalFormatting sqref="H4">
    <cfRule type="cellIs" dxfId="409" priority="248" operator="notEqual">
      <formula>"A"</formula>
    </cfRule>
  </conditionalFormatting>
  <conditionalFormatting sqref="I4">
    <cfRule type="cellIs" dxfId="408" priority="247" operator="notEqual">
      <formula>"A"</formula>
    </cfRule>
  </conditionalFormatting>
  <conditionalFormatting sqref="J4">
    <cfRule type="cellIs" dxfId="407" priority="246" operator="notEqual">
      <formula>"A"</formula>
    </cfRule>
  </conditionalFormatting>
  <conditionalFormatting sqref="K4">
    <cfRule type="cellIs" dxfId="406" priority="245" operator="notEqual">
      <formula>"A"</formula>
    </cfRule>
  </conditionalFormatting>
  <conditionalFormatting sqref="L4">
    <cfRule type="cellIs" dxfId="405" priority="244" operator="notEqual">
      <formula>"A"</formula>
    </cfRule>
  </conditionalFormatting>
  <conditionalFormatting sqref="M4">
    <cfRule type="cellIs" dxfId="404" priority="243" operator="notEqual">
      <formula>"A"</formula>
    </cfRule>
  </conditionalFormatting>
  <conditionalFormatting sqref="N4">
    <cfRule type="cellIs" dxfId="403" priority="242" operator="notEqual">
      <formula>"A"</formula>
    </cfRule>
  </conditionalFormatting>
  <conditionalFormatting sqref="O4">
    <cfRule type="cellIs" dxfId="402" priority="241" operator="notEqual">
      <formula>"A"</formula>
    </cfRule>
  </conditionalFormatting>
  <conditionalFormatting sqref="P4">
    <cfRule type="cellIs" dxfId="401" priority="240" operator="notEqual">
      <formula>"A"</formula>
    </cfRule>
  </conditionalFormatting>
  <conditionalFormatting sqref="Q4">
    <cfRule type="cellIs" dxfId="400" priority="239" operator="notEqual">
      <formula>"A"</formula>
    </cfRule>
  </conditionalFormatting>
  <conditionalFormatting sqref="R4">
    <cfRule type="cellIs" dxfId="399" priority="238" operator="notEqual">
      <formula>"A"</formula>
    </cfRule>
  </conditionalFormatting>
  <conditionalFormatting sqref="A4">
    <cfRule type="cellIs" dxfId="398" priority="237" operator="notEqual">
      <formula>"A"</formula>
    </cfRule>
  </conditionalFormatting>
  <conditionalFormatting sqref="A5">
    <cfRule type="cellIs" dxfId="397" priority="236" operator="notEqual">
      <formula>"A"</formula>
    </cfRule>
  </conditionalFormatting>
  <conditionalFormatting sqref="B6">
    <cfRule type="cellIs" dxfId="396" priority="235" operator="notEqual">
      <formula>"A"</formula>
    </cfRule>
  </conditionalFormatting>
  <conditionalFormatting sqref="C6">
    <cfRule type="cellIs" dxfId="395" priority="234" operator="notEqual">
      <formula>"A"</formula>
    </cfRule>
  </conditionalFormatting>
  <conditionalFormatting sqref="D6">
    <cfRule type="cellIs" dxfId="394" priority="233" operator="notEqual">
      <formula>"A"</formula>
    </cfRule>
  </conditionalFormatting>
  <conditionalFormatting sqref="E6">
    <cfRule type="cellIs" dxfId="393" priority="232" operator="notEqual">
      <formula>"A"</formula>
    </cfRule>
  </conditionalFormatting>
  <conditionalFormatting sqref="F6">
    <cfRule type="cellIs" dxfId="392" priority="231" operator="notEqual">
      <formula>"A"</formula>
    </cfRule>
  </conditionalFormatting>
  <conditionalFormatting sqref="G6">
    <cfRule type="cellIs" dxfId="391" priority="230" operator="notEqual">
      <formula>"A"</formula>
    </cfRule>
  </conditionalFormatting>
  <conditionalFormatting sqref="H6">
    <cfRule type="cellIs" dxfId="390" priority="229" operator="notEqual">
      <formula>"A"</formula>
    </cfRule>
  </conditionalFormatting>
  <conditionalFormatting sqref="I6">
    <cfRule type="cellIs" dxfId="389" priority="228" operator="notEqual">
      <formula>"A"</formula>
    </cfRule>
  </conditionalFormatting>
  <conditionalFormatting sqref="J6">
    <cfRule type="cellIs" dxfId="388" priority="227" operator="notEqual">
      <formula>"A"</formula>
    </cfRule>
  </conditionalFormatting>
  <conditionalFormatting sqref="K6">
    <cfRule type="cellIs" dxfId="387" priority="226" operator="notEqual">
      <formula>"A"</formula>
    </cfRule>
  </conditionalFormatting>
  <conditionalFormatting sqref="L6">
    <cfRule type="cellIs" dxfId="386" priority="225" operator="notEqual">
      <formula>"A"</formula>
    </cfRule>
  </conditionalFormatting>
  <conditionalFormatting sqref="M6">
    <cfRule type="cellIs" dxfId="385" priority="224" operator="notEqual">
      <formula>"A"</formula>
    </cfRule>
  </conditionalFormatting>
  <conditionalFormatting sqref="N6">
    <cfRule type="cellIs" dxfId="384" priority="223" operator="notEqual">
      <formula>"A"</formula>
    </cfRule>
  </conditionalFormatting>
  <conditionalFormatting sqref="O6">
    <cfRule type="cellIs" dxfId="383" priority="222" operator="notEqual">
      <formula>"A"</formula>
    </cfRule>
  </conditionalFormatting>
  <conditionalFormatting sqref="P6">
    <cfRule type="cellIs" dxfId="382" priority="221" operator="notEqual">
      <formula>"A"</formula>
    </cfRule>
  </conditionalFormatting>
  <conditionalFormatting sqref="Q6">
    <cfRule type="cellIs" dxfId="381" priority="220" operator="notEqual">
      <formula>"A"</formula>
    </cfRule>
  </conditionalFormatting>
  <conditionalFormatting sqref="R6">
    <cfRule type="cellIs" dxfId="380" priority="219" operator="notEqual">
      <formula>"A"</formula>
    </cfRule>
  </conditionalFormatting>
  <conditionalFormatting sqref="A6">
    <cfRule type="cellIs" dxfId="379" priority="218" operator="notEqual">
      <formula>"A"</formula>
    </cfRule>
  </conditionalFormatting>
  <conditionalFormatting sqref="B7">
    <cfRule type="cellIs" dxfId="378" priority="217" operator="notEqual">
      <formula>"A"</formula>
    </cfRule>
  </conditionalFormatting>
  <conditionalFormatting sqref="C7">
    <cfRule type="cellIs" dxfId="377" priority="216" operator="notEqual">
      <formula>"A"</formula>
    </cfRule>
  </conditionalFormatting>
  <conditionalFormatting sqref="D7">
    <cfRule type="cellIs" dxfId="376" priority="215" operator="notEqual">
      <formula>"A"</formula>
    </cfRule>
  </conditionalFormatting>
  <conditionalFormatting sqref="E7">
    <cfRule type="cellIs" dxfId="375" priority="214" operator="notEqual">
      <formula>"A"</formula>
    </cfRule>
  </conditionalFormatting>
  <conditionalFormatting sqref="F7">
    <cfRule type="cellIs" dxfId="374" priority="213" operator="notEqual">
      <formula>"A"</formula>
    </cfRule>
  </conditionalFormatting>
  <conditionalFormatting sqref="G7">
    <cfRule type="cellIs" dxfId="373" priority="212" operator="notEqual">
      <formula>"A"</formula>
    </cfRule>
  </conditionalFormatting>
  <conditionalFormatting sqref="H7">
    <cfRule type="cellIs" dxfId="372" priority="211" operator="notEqual">
      <formula>"A"</formula>
    </cfRule>
  </conditionalFormatting>
  <conditionalFormatting sqref="I7">
    <cfRule type="cellIs" dxfId="371" priority="210" operator="notEqual">
      <formula>"A"</formula>
    </cfRule>
  </conditionalFormatting>
  <conditionalFormatting sqref="J7">
    <cfRule type="cellIs" dxfId="370" priority="209" operator="notEqual">
      <formula>"A"</formula>
    </cfRule>
  </conditionalFormatting>
  <conditionalFormatting sqref="K7">
    <cfRule type="cellIs" dxfId="369" priority="208" operator="notEqual">
      <formula>"A"</formula>
    </cfRule>
  </conditionalFormatting>
  <conditionalFormatting sqref="L7">
    <cfRule type="cellIs" dxfId="368" priority="207" operator="notEqual">
      <formula>"A"</formula>
    </cfRule>
  </conditionalFormatting>
  <conditionalFormatting sqref="M7">
    <cfRule type="cellIs" dxfId="367" priority="206" operator="notEqual">
      <formula>"A"</formula>
    </cfRule>
  </conditionalFormatting>
  <conditionalFormatting sqref="N7">
    <cfRule type="cellIs" dxfId="366" priority="205" operator="notEqual">
      <formula>"A"</formula>
    </cfRule>
  </conditionalFormatting>
  <conditionalFormatting sqref="O7">
    <cfRule type="cellIs" dxfId="365" priority="204" operator="notEqual">
      <formula>"A"</formula>
    </cfRule>
  </conditionalFormatting>
  <conditionalFormatting sqref="P7">
    <cfRule type="cellIs" dxfId="364" priority="203" operator="notEqual">
      <formula>"A"</formula>
    </cfRule>
  </conditionalFormatting>
  <conditionalFormatting sqref="Q7">
    <cfRule type="cellIs" dxfId="363" priority="202" operator="notEqual">
      <formula>"A"</formula>
    </cfRule>
  </conditionalFormatting>
  <conditionalFormatting sqref="R7">
    <cfRule type="cellIs" dxfId="362" priority="201" operator="notEqual">
      <formula>"A"</formula>
    </cfRule>
  </conditionalFormatting>
  <conditionalFormatting sqref="A7">
    <cfRule type="cellIs" dxfId="361" priority="200" operator="notEqual">
      <formula>"A"</formula>
    </cfRule>
  </conditionalFormatting>
  <conditionalFormatting sqref="B8">
    <cfRule type="cellIs" dxfId="360" priority="199" operator="notEqual">
      <formula>"A"</formula>
    </cfRule>
  </conditionalFormatting>
  <conditionalFormatting sqref="C8">
    <cfRule type="cellIs" dxfId="359" priority="198" operator="notEqual">
      <formula>"A"</formula>
    </cfRule>
  </conditionalFormatting>
  <conditionalFormatting sqref="D8">
    <cfRule type="cellIs" dxfId="358" priority="197" operator="notEqual">
      <formula>"A"</formula>
    </cfRule>
  </conditionalFormatting>
  <conditionalFormatting sqref="E8">
    <cfRule type="cellIs" dxfId="357" priority="196" operator="notEqual">
      <formula>"A"</formula>
    </cfRule>
  </conditionalFormatting>
  <conditionalFormatting sqref="F8">
    <cfRule type="cellIs" dxfId="356" priority="195" operator="notEqual">
      <formula>"A"</formula>
    </cfRule>
  </conditionalFormatting>
  <conditionalFormatting sqref="G8">
    <cfRule type="cellIs" dxfId="355" priority="194" operator="notEqual">
      <formula>"A"</formula>
    </cfRule>
  </conditionalFormatting>
  <conditionalFormatting sqref="H8">
    <cfRule type="cellIs" dxfId="354" priority="193" operator="notEqual">
      <formula>"A"</formula>
    </cfRule>
  </conditionalFormatting>
  <conditionalFormatting sqref="I8">
    <cfRule type="cellIs" dxfId="353" priority="192" operator="notEqual">
      <formula>"A"</formula>
    </cfRule>
  </conditionalFormatting>
  <conditionalFormatting sqref="J8">
    <cfRule type="cellIs" dxfId="352" priority="191" operator="notEqual">
      <formula>"A"</formula>
    </cfRule>
  </conditionalFormatting>
  <conditionalFormatting sqref="K8">
    <cfRule type="cellIs" dxfId="351" priority="190" operator="notEqual">
      <formula>"A"</formula>
    </cfRule>
  </conditionalFormatting>
  <conditionalFormatting sqref="L8">
    <cfRule type="cellIs" dxfId="350" priority="189" operator="notEqual">
      <formula>"A"</formula>
    </cfRule>
  </conditionalFormatting>
  <conditionalFormatting sqref="M8">
    <cfRule type="cellIs" dxfId="349" priority="188" operator="notEqual">
      <formula>"A"</formula>
    </cfRule>
  </conditionalFormatting>
  <conditionalFormatting sqref="N8">
    <cfRule type="cellIs" dxfId="348" priority="187" operator="notEqual">
      <formula>"A"</formula>
    </cfRule>
  </conditionalFormatting>
  <conditionalFormatting sqref="O8">
    <cfRule type="cellIs" dxfId="347" priority="186" operator="notEqual">
      <formula>"A"</formula>
    </cfRule>
  </conditionalFormatting>
  <conditionalFormatting sqref="P8">
    <cfRule type="cellIs" dxfId="346" priority="185" operator="notEqual">
      <formula>"A"</formula>
    </cfRule>
  </conditionalFormatting>
  <conditionalFormatting sqref="Q8">
    <cfRule type="cellIs" dxfId="345" priority="184" operator="notEqual">
      <formula>"A"</formula>
    </cfRule>
  </conditionalFormatting>
  <conditionalFormatting sqref="R8">
    <cfRule type="cellIs" dxfId="344" priority="183" operator="notEqual">
      <formula>"A"</formula>
    </cfRule>
  </conditionalFormatting>
  <conditionalFormatting sqref="A8">
    <cfRule type="cellIs" dxfId="343" priority="182" operator="notEqual">
      <formula>"A"</formula>
    </cfRule>
  </conditionalFormatting>
  <conditionalFormatting sqref="B9">
    <cfRule type="cellIs" dxfId="342" priority="181" operator="notEqual">
      <formula>"A"</formula>
    </cfRule>
  </conditionalFormatting>
  <conditionalFormatting sqref="C9">
    <cfRule type="cellIs" dxfId="341" priority="180" operator="notEqual">
      <formula>"A"</formula>
    </cfRule>
  </conditionalFormatting>
  <conditionalFormatting sqref="D9">
    <cfRule type="cellIs" dxfId="340" priority="179" operator="notEqual">
      <formula>"A"</formula>
    </cfRule>
  </conditionalFormatting>
  <conditionalFormatting sqref="E9">
    <cfRule type="cellIs" dxfId="339" priority="178" operator="notEqual">
      <formula>"A"</formula>
    </cfRule>
  </conditionalFormatting>
  <conditionalFormatting sqref="F9">
    <cfRule type="cellIs" dxfId="338" priority="177" operator="notEqual">
      <formula>"A"</formula>
    </cfRule>
  </conditionalFormatting>
  <conditionalFormatting sqref="G9">
    <cfRule type="cellIs" dxfId="337" priority="176" operator="notEqual">
      <formula>"A"</formula>
    </cfRule>
  </conditionalFormatting>
  <conditionalFormatting sqref="H9">
    <cfRule type="cellIs" dxfId="336" priority="175" operator="notEqual">
      <formula>"A"</formula>
    </cfRule>
  </conditionalFormatting>
  <conditionalFormatting sqref="I9">
    <cfRule type="cellIs" dxfId="335" priority="174" operator="notEqual">
      <formula>"A"</formula>
    </cfRule>
  </conditionalFormatting>
  <conditionalFormatting sqref="J9">
    <cfRule type="cellIs" dxfId="334" priority="173" operator="notEqual">
      <formula>"A"</formula>
    </cfRule>
  </conditionalFormatting>
  <conditionalFormatting sqref="K9">
    <cfRule type="cellIs" dxfId="333" priority="172" operator="notEqual">
      <formula>"A"</formula>
    </cfRule>
  </conditionalFormatting>
  <conditionalFormatting sqref="L9">
    <cfRule type="cellIs" dxfId="332" priority="171" operator="notEqual">
      <formula>"A"</formula>
    </cfRule>
  </conditionalFormatting>
  <conditionalFormatting sqref="M9">
    <cfRule type="cellIs" dxfId="331" priority="170" operator="notEqual">
      <formula>"A"</formula>
    </cfRule>
  </conditionalFormatting>
  <conditionalFormatting sqref="N9">
    <cfRule type="cellIs" dxfId="330" priority="169" operator="notEqual">
      <formula>"A"</formula>
    </cfRule>
  </conditionalFormatting>
  <conditionalFormatting sqref="O9">
    <cfRule type="cellIs" dxfId="329" priority="168" operator="notEqual">
      <formula>"A"</formula>
    </cfRule>
  </conditionalFormatting>
  <conditionalFormatting sqref="P9">
    <cfRule type="cellIs" dxfId="328" priority="167" operator="notEqual">
      <formula>"A"</formula>
    </cfRule>
  </conditionalFormatting>
  <conditionalFormatting sqref="Q9">
    <cfRule type="cellIs" dxfId="327" priority="166" operator="notEqual">
      <formula>"A"</formula>
    </cfRule>
  </conditionalFormatting>
  <conditionalFormatting sqref="R9">
    <cfRule type="cellIs" dxfId="326" priority="165" operator="notEqual">
      <formula>"A"</formula>
    </cfRule>
  </conditionalFormatting>
  <conditionalFormatting sqref="A9">
    <cfRule type="cellIs" dxfId="325" priority="164" operator="notEqual">
      <formula>"A"</formula>
    </cfRule>
  </conditionalFormatting>
  <conditionalFormatting sqref="B10">
    <cfRule type="cellIs" dxfId="324" priority="163" operator="notEqual">
      <formula>"A"</formula>
    </cfRule>
  </conditionalFormatting>
  <conditionalFormatting sqref="C10">
    <cfRule type="cellIs" dxfId="323" priority="162" operator="notEqual">
      <formula>"A"</formula>
    </cfRule>
  </conditionalFormatting>
  <conditionalFormatting sqref="D10">
    <cfRule type="cellIs" dxfId="322" priority="161" operator="notEqual">
      <formula>"A"</formula>
    </cfRule>
  </conditionalFormatting>
  <conditionalFormatting sqref="E10">
    <cfRule type="cellIs" dxfId="321" priority="160" operator="notEqual">
      <formula>"A"</formula>
    </cfRule>
  </conditionalFormatting>
  <conditionalFormatting sqref="F10">
    <cfRule type="cellIs" dxfId="320" priority="159" operator="notEqual">
      <formula>"A"</formula>
    </cfRule>
  </conditionalFormatting>
  <conditionalFormatting sqref="G10">
    <cfRule type="cellIs" dxfId="319" priority="158" operator="notEqual">
      <formula>"A"</formula>
    </cfRule>
  </conditionalFormatting>
  <conditionalFormatting sqref="H10">
    <cfRule type="cellIs" dxfId="318" priority="157" operator="notEqual">
      <formula>"A"</formula>
    </cfRule>
  </conditionalFormatting>
  <conditionalFormatting sqref="I10">
    <cfRule type="cellIs" dxfId="317" priority="156" operator="notEqual">
      <formula>"A"</formula>
    </cfRule>
  </conditionalFormatting>
  <conditionalFormatting sqref="J10">
    <cfRule type="cellIs" dxfId="316" priority="155" operator="notEqual">
      <formula>"A"</formula>
    </cfRule>
  </conditionalFormatting>
  <conditionalFormatting sqref="K10">
    <cfRule type="cellIs" dxfId="315" priority="154" operator="notEqual">
      <formula>"A"</formula>
    </cfRule>
  </conditionalFormatting>
  <conditionalFormatting sqref="L10">
    <cfRule type="cellIs" dxfId="314" priority="153" operator="notEqual">
      <formula>"A"</formula>
    </cfRule>
  </conditionalFormatting>
  <conditionalFormatting sqref="M10">
    <cfRule type="cellIs" dxfId="313" priority="152" operator="notEqual">
      <formula>"A"</formula>
    </cfRule>
  </conditionalFormatting>
  <conditionalFormatting sqref="N10">
    <cfRule type="cellIs" dxfId="312" priority="151" operator="notEqual">
      <formula>"A"</formula>
    </cfRule>
  </conditionalFormatting>
  <conditionalFormatting sqref="O10">
    <cfRule type="cellIs" dxfId="311" priority="150" operator="notEqual">
      <formula>"A"</formula>
    </cfRule>
  </conditionalFormatting>
  <conditionalFormatting sqref="P10">
    <cfRule type="cellIs" dxfId="310" priority="149" operator="notEqual">
      <formula>"A"</formula>
    </cfRule>
  </conditionalFormatting>
  <conditionalFormatting sqref="Q10">
    <cfRule type="cellIs" dxfId="309" priority="148" operator="notEqual">
      <formula>"A"</formula>
    </cfRule>
  </conditionalFormatting>
  <conditionalFormatting sqref="R10">
    <cfRule type="cellIs" dxfId="308" priority="147" operator="notEqual">
      <formula>"A"</formula>
    </cfRule>
  </conditionalFormatting>
  <conditionalFormatting sqref="A10">
    <cfRule type="cellIs" dxfId="307" priority="146" operator="notEqual">
      <formula>"A"</formula>
    </cfRule>
  </conditionalFormatting>
  <conditionalFormatting sqref="B11">
    <cfRule type="cellIs" dxfId="306" priority="145" operator="notEqual">
      <formula>"A"</formula>
    </cfRule>
  </conditionalFormatting>
  <conditionalFormatting sqref="B12">
    <cfRule type="cellIs" dxfId="305" priority="144" operator="notEqual">
      <formula>"A"</formula>
    </cfRule>
  </conditionalFormatting>
  <conditionalFormatting sqref="B13">
    <cfRule type="cellIs" dxfId="304" priority="143" operator="notEqual">
      <formula>"A"</formula>
    </cfRule>
  </conditionalFormatting>
  <conditionalFormatting sqref="B14">
    <cfRule type="cellIs" dxfId="303" priority="142" operator="notEqual">
      <formula>"A"</formula>
    </cfRule>
  </conditionalFormatting>
  <conditionalFormatting sqref="B15">
    <cfRule type="cellIs" dxfId="302" priority="141" operator="notEqual">
      <formula>"A"</formula>
    </cfRule>
  </conditionalFormatting>
  <conditionalFormatting sqref="B16">
    <cfRule type="cellIs" dxfId="301" priority="140" operator="notEqual">
      <formula>"A"</formula>
    </cfRule>
  </conditionalFormatting>
  <conditionalFormatting sqref="B17">
    <cfRule type="cellIs" dxfId="300" priority="139" operator="notEqual">
      <formula>"A"</formula>
    </cfRule>
  </conditionalFormatting>
  <conditionalFormatting sqref="C11">
    <cfRule type="cellIs" dxfId="299" priority="137" operator="notEqual">
      <formula>"A"</formula>
    </cfRule>
  </conditionalFormatting>
  <conditionalFormatting sqref="C12">
    <cfRule type="cellIs" dxfId="298" priority="136" operator="notEqual">
      <formula>"A"</formula>
    </cfRule>
  </conditionalFormatting>
  <conditionalFormatting sqref="C13">
    <cfRule type="cellIs" dxfId="297" priority="135" operator="notEqual">
      <formula>"A"</formula>
    </cfRule>
  </conditionalFormatting>
  <conditionalFormatting sqref="C14">
    <cfRule type="cellIs" dxfId="296" priority="134" operator="notEqual">
      <formula>"A"</formula>
    </cfRule>
  </conditionalFormatting>
  <conditionalFormatting sqref="C15">
    <cfRule type="cellIs" dxfId="295" priority="133" operator="notEqual">
      <formula>"A"</formula>
    </cfRule>
  </conditionalFormatting>
  <conditionalFormatting sqref="C16">
    <cfRule type="cellIs" dxfId="294" priority="132" operator="notEqual">
      <formula>"A"</formula>
    </cfRule>
  </conditionalFormatting>
  <conditionalFormatting sqref="C17">
    <cfRule type="cellIs" dxfId="293" priority="131" operator="notEqual">
      <formula>"A"</formula>
    </cfRule>
  </conditionalFormatting>
  <conditionalFormatting sqref="D11">
    <cfRule type="cellIs" dxfId="292" priority="129" operator="notEqual">
      <formula>"A"</formula>
    </cfRule>
  </conditionalFormatting>
  <conditionalFormatting sqref="E11">
    <cfRule type="cellIs" dxfId="291" priority="128" operator="notEqual">
      <formula>"A"</formula>
    </cfRule>
  </conditionalFormatting>
  <conditionalFormatting sqref="F11">
    <cfRule type="cellIs" dxfId="290" priority="127" operator="notEqual">
      <formula>"A"</formula>
    </cfRule>
  </conditionalFormatting>
  <conditionalFormatting sqref="G11">
    <cfRule type="cellIs" dxfId="289" priority="126" operator="notEqual">
      <formula>"A"</formula>
    </cfRule>
  </conditionalFormatting>
  <conditionalFormatting sqref="H11">
    <cfRule type="cellIs" dxfId="288" priority="125" operator="notEqual">
      <formula>"A"</formula>
    </cfRule>
  </conditionalFormatting>
  <conditionalFormatting sqref="I11">
    <cfRule type="cellIs" dxfId="287" priority="124" operator="notEqual">
      <formula>"A"</formula>
    </cfRule>
  </conditionalFormatting>
  <conditionalFormatting sqref="J11">
    <cfRule type="cellIs" dxfId="286" priority="123" operator="notEqual">
      <formula>"A"</formula>
    </cfRule>
  </conditionalFormatting>
  <conditionalFormatting sqref="K11">
    <cfRule type="cellIs" dxfId="285" priority="122" operator="notEqual">
      <formula>"A"</formula>
    </cfRule>
  </conditionalFormatting>
  <conditionalFormatting sqref="L11">
    <cfRule type="cellIs" dxfId="284" priority="121" operator="notEqual">
      <formula>"A"</formula>
    </cfRule>
  </conditionalFormatting>
  <conditionalFormatting sqref="M11">
    <cfRule type="cellIs" dxfId="283" priority="120" operator="notEqual">
      <formula>"A"</formula>
    </cfRule>
  </conditionalFormatting>
  <conditionalFormatting sqref="N11">
    <cfRule type="cellIs" dxfId="282" priority="119" operator="notEqual">
      <formula>"A"</formula>
    </cfRule>
  </conditionalFormatting>
  <conditionalFormatting sqref="O11">
    <cfRule type="cellIs" dxfId="281" priority="118" operator="notEqual">
      <formula>"A"</formula>
    </cfRule>
  </conditionalFormatting>
  <conditionalFormatting sqref="P11">
    <cfRule type="cellIs" dxfId="280" priority="117" operator="notEqual">
      <formula>"A"</formula>
    </cfRule>
  </conditionalFormatting>
  <conditionalFormatting sqref="Q11">
    <cfRule type="cellIs" dxfId="279" priority="116" operator="notEqual">
      <formula>"A"</formula>
    </cfRule>
  </conditionalFormatting>
  <conditionalFormatting sqref="R11">
    <cfRule type="cellIs" dxfId="278" priority="115" operator="notEqual">
      <formula>"A"</formula>
    </cfRule>
  </conditionalFormatting>
  <conditionalFormatting sqref="A11">
    <cfRule type="cellIs" dxfId="277" priority="114" operator="notEqual">
      <formula>"A"</formula>
    </cfRule>
  </conditionalFormatting>
  <conditionalFormatting sqref="D12">
    <cfRule type="cellIs" dxfId="276" priority="113" operator="notEqual">
      <formula>"A"</formula>
    </cfRule>
  </conditionalFormatting>
  <conditionalFormatting sqref="D13">
    <cfRule type="cellIs" dxfId="275" priority="112" operator="notEqual">
      <formula>"A"</formula>
    </cfRule>
  </conditionalFormatting>
  <conditionalFormatting sqref="D14">
    <cfRule type="cellIs" dxfId="274" priority="111" operator="notEqual">
      <formula>"A"</formula>
    </cfRule>
  </conditionalFormatting>
  <conditionalFormatting sqref="D15">
    <cfRule type="cellIs" dxfId="273" priority="110" operator="notEqual">
      <formula>"A"</formula>
    </cfRule>
  </conditionalFormatting>
  <conditionalFormatting sqref="D16">
    <cfRule type="cellIs" dxfId="272" priority="109" operator="notEqual">
      <formula>"A"</formula>
    </cfRule>
  </conditionalFormatting>
  <conditionalFormatting sqref="D17">
    <cfRule type="cellIs" dxfId="271" priority="108" operator="notEqual">
      <formula>"A"</formula>
    </cfRule>
  </conditionalFormatting>
  <conditionalFormatting sqref="E12">
    <cfRule type="cellIs" dxfId="270" priority="106" operator="notEqual">
      <formula>"A"</formula>
    </cfRule>
  </conditionalFormatting>
  <conditionalFormatting sqref="E13">
    <cfRule type="cellIs" dxfId="269" priority="105" operator="notEqual">
      <formula>"A"</formula>
    </cfRule>
  </conditionalFormatting>
  <conditionalFormatting sqref="E14">
    <cfRule type="cellIs" dxfId="268" priority="104" operator="notEqual">
      <formula>"A"</formula>
    </cfRule>
  </conditionalFormatting>
  <conditionalFormatting sqref="E15">
    <cfRule type="cellIs" dxfId="267" priority="103" operator="notEqual">
      <formula>"A"</formula>
    </cfRule>
  </conditionalFormatting>
  <conditionalFormatting sqref="E16">
    <cfRule type="cellIs" dxfId="266" priority="102" operator="notEqual">
      <formula>"A"</formula>
    </cfRule>
  </conditionalFormatting>
  <conditionalFormatting sqref="E17">
    <cfRule type="cellIs" dxfId="265" priority="101" operator="notEqual">
      <formula>"A"</formula>
    </cfRule>
  </conditionalFormatting>
  <conditionalFormatting sqref="F12">
    <cfRule type="cellIs" dxfId="264" priority="99" operator="notEqual">
      <formula>"A"</formula>
    </cfRule>
  </conditionalFormatting>
  <conditionalFormatting sqref="F13">
    <cfRule type="cellIs" dxfId="263" priority="98" operator="notEqual">
      <formula>"A"</formula>
    </cfRule>
  </conditionalFormatting>
  <conditionalFormatting sqref="F14">
    <cfRule type="cellIs" dxfId="262" priority="97" operator="notEqual">
      <formula>"A"</formula>
    </cfRule>
  </conditionalFormatting>
  <conditionalFormatting sqref="F15">
    <cfRule type="cellIs" dxfId="261" priority="96" operator="notEqual">
      <formula>"A"</formula>
    </cfRule>
  </conditionalFormatting>
  <conditionalFormatting sqref="F16">
    <cfRule type="cellIs" dxfId="260" priority="95" operator="notEqual">
      <formula>"A"</formula>
    </cfRule>
  </conditionalFormatting>
  <conditionalFormatting sqref="F17">
    <cfRule type="cellIs" dxfId="259" priority="94" operator="notEqual">
      <formula>"A"</formula>
    </cfRule>
  </conditionalFormatting>
  <conditionalFormatting sqref="A12">
    <cfRule type="cellIs" dxfId="258" priority="92" operator="notEqual">
      <formula>"A"</formula>
    </cfRule>
  </conditionalFormatting>
  <conditionalFormatting sqref="G12">
    <cfRule type="cellIs" dxfId="257" priority="91" operator="notEqual">
      <formula>"A"</formula>
    </cfRule>
  </conditionalFormatting>
  <conditionalFormatting sqref="G13">
    <cfRule type="cellIs" dxfId="256" priority="90" operator="notEqual">
      <formula>"A"</formula>
    </cfRule>
  </conditionalFormatting>
  <conditionalFormatting sqref="G14">
    <cfRule type="cellIs" dxfId="255" priority="89" operator="notEqual">
      <formula>"A"</formula>
    </cfRule>
  </conditionalFormatting>
  <conditionalFormatting sqref="G15">
    <cfRule type="cellIs" dxfId="254" priority="88" operator="notEqual">
      <formula>"A"</formula>
    </cfRule>
  </conditionalFormatting>
  <conditionalFormatting sqref="G16">
    <cfRule type="cellIs" dxfId="253" priority="87" operator="notEqual">
      <formula>"A"</formula>
    </cfRule>
  </conditionalFormatting>
  <conditionalFormatting sqref="G17">
    <cfRule type="cellIs" dxfId="252" priority="86" operator="notEqual">
      <formula>"A"</formula>
    </cfRule>
  </conditionalFormatting>
  <conditionalFormatting sqref="H12">
    <cfRule type="cellIs" dxfId="251" priority="84" operator="notEqual">
      <formula>"A"</formula>
    </cfRule>
  </conditionalFormatting>
  <conditionalFormatting sqref="H13">
    <cfRule type="cellIs" dxfId="250" priority="83" operator="notEqual">
      <formula>"A"</formula>
    </cfRule>
  </conditionalFormatting>
  <conditionalFormatting sqref="H14">
    <cfRule type="cellIs" dxfId="249" priority="82" operator="notEqual">
      <formula>"A"</formula>
    </cfRule>
  </conditionalFormatting>
  <conditionalFormatting sqref="H15">
    <cfRule type="cellIs" dxfId="248" priority="81" operator="notEqual">
      <formula>"A"</formula>
    </cfRule>
  </conditionalFormatting>
  <conditionalFormatting sqref="H16">
    <cfRule type="cellIs" dxfId="247" priority="80" operator="notEqual">
      <formula>"A"</formula>
    </cfRule>
  </conditionalFormatting>
  <conditionalFormatting sqref="H17">
    <cfRule type="cellIs" dxfId="246" priority="79" operator="notEqual">
      <formula>"A"</formula>
    </cfRule>
  </conditionalFormatting>
  <conditionalFormatting sqref="I12">
    <cfRule type="cellIs" dxfId="245" priority="77" operator="notEqual">
      <formula>"A"</formula>
    </cfRule>
  </conditionalFormatting>
  <conditionalFormatting sqref="J12">
    <cfRule type="cellIs" dxfId="244" priority="76" operator="notEqual">
      <formula>"A"</formula>
    </cfRule>
  </conditionalFormatting>
  <conditionalFormatting sqref="K12">
    <cfRule type="cellIs" dxfId="243" priority="75" operator="notEqual">
      <formula>"A"</formula>
    </cfRule>
  </conditionalFormatting>
  <conditionalFormatting sqref="L12">
    <cfRule type="cellIs" dxfId="242" priority="74" operator="notEqual">
      <formula>"A"</formula>
    </cfRule>
  </conditionalFormatting>
  <conditionalFormatting sqref="M12">
    <cfRule type="cellIs" dxfId="241" priority="73" operator="notEqual">
      <formula>"A"</formula>
    </cfRule>
  </conditionalFormatting>
  <conditionalFormatting sqref="N12">
    <cfRule type="cellIs" dxfId="240" priority="72" operator="notEqual">
      <formula>"A"</formula>
    </cfRule>
  </conditionalFormatting>
  <conditionalFormatting sqref="O12">
    <cfRule type="cellIs" dxfId="239" priority="71" operator="notEqual">
      <formula>"A"</formula>
    </cfRule>
  </conditionalFormatting>
  <conditionalFormatting sqref="P12">
    <cfRule type="cellIs" dxfId="238" priority="70" operator="notEqual">
      <formula>"A"</formula>
    </cfRule>
  </conditionalFormatting>
  <conditionalFormatting sqref="Q12">
    <cfRule type="cellIs" dxfId="237" priority="69" operator="notEqual">
      <formula>"A"</formula>
    </cfRule>
  </conditionalFormatting>
  <conditionalFormatting sqref="R12">
    <cfRule type="cellIs" dxfId="236" priority="68" operator="notEqual">
      <formula>"A"</formula>
    </cfRule>
  </conditionalFormatting>
  <conditionalFormatting sqref="I13">
    <cfRule type="cellIs" dxfId="235" priority="67" operator="notEqual">
      <formula>"A"</formula>
    </cfRule>
  </conditionalFormatting>
  <conditionalFormatting sqref="I14">
    <cfRule type="cellIs" dxfId="234" priority="66" operator="notEqual">
      <formula>"A"</formula>
    </cfRule>
  </conditionalFormatting>
  <conditionalFormatting sqref="I15">
    <cfRule type="cellIs" dxfId="233" priority="65" operator="notEqual">
      <formula>"A"</formula>
    </cfRule>
  </conditionalFormatting>
  <conditionalFormatting sqref="I16">
    <cfRule type="cellIs" dxfId="232" priority="64" operator="notEqual">
      <formula>"A"</formula>
    </cfRule>
  </conditionalFormatting>
  <conditionalFormatting sqref="I17">
    <cfRule type="cellIs" dxfId="231" priority="63" operator="notEqual">
      <formula>"A"</formula>
    </cfRule>
  </conditionalFormatting>
  <conditionalFormatting sqref="J13">
    <cfRule type="cellIs" dxfId="230" priority="61" operator="notEqual">
      <formula>"A"</formula>
    </cfRule>
  </conditionalFormatting>
  <conditionalFormatting sqref="J14">
    <cfRule type="cellIs" dxfId="229" priority="60" operator="notEqual">
      <formula>"A"</formula>
    </cfRule>
  </conditionalFormatting>
  <conditionalFormatting sqref="J15">
    <cfRule type="cellIs" dxfId="228" priority="59" operator="notEqual">
      <formula>"A"</formula>
    </cfRule>
  </conditionalFormatting>
  <conditionalFormatting sqref="J16">
    <cfRule type="cellIs" dxfId="227" priority="58" operator="notEqual">
      <formula>"A"</formula>
    </cfRule>
  </conditionalFormatting>
  <conditionalFormatting sqref="J17">
    <cfRule type="cellIs" dxfId="226" priority="57" operator="notEqual">
      <formula>"A"</formula>
    </cfRule>
  </conditionalFormatting>
  <conditionalFormatting sqref="K13">
    <cfRule type="cellIs" dxfId="225" priority="55" operator="notEqual">
      <formula>"A"</formula>
    </cfRule>
  </conditionalFormatting>
  <conditionalFormatting sqref="K14">
    <cfRule type="cellIs" dxfId="224" priority="54" operator="notEqual">
      <formula>"A"</formula>
    </cfRule>
  </conditionalFormatting>
  <conditionalFormatting sqref="K15">
    <cfRule type="cellIs" dxfId="223" priority="53" operator="notEqual">
      <formula>"A"</formula>
    </cfRule>
  </conditionalFormatting>
  <conditionalFormatting sqref="K16">
    <cfRule type="cellIs" dxfId="222" priority="52" operator="notEqual">
      <formula>"A"</formula>
    </cfRule>
  </conditionalFormatting>
  <conditionalFormatting sqref="K17">
    <cfRule type="cellIs" dxfId="221" priority="51" operator="notEqual">
      <formula>"A"</formula>
    </cfRule>
  </conditionalFormatting>
  <conditionalFormatting sqref="L13">
    <cfRule type="cellIs" dxfId="220" priority="49" operator="notEqual">
      <formula>"A"</formula>
    </cfRule>
  </conditionalFormatting>
  <conditionalFormatting sqref="M13">
    <cfRule type="cellIs" dxfId="219" priority="48" operator="notEqual">
      <formula>"A"</formula>
    </cfRule>
  </conditionalFormatting>
  <conditionalFormatting sqref="N13">
    <cfRule type="cellIs" dxfId="218" priority="47" operator="notEqual">
      <formula>"A"</formula>
    </cfRule>
  </conditionalFormatting>
  <conditionalFormatting sqref="O13">
    <cfRule type="cellIs" dxfId="217" priority="46" operator="notEqual">
      <formula>"A"</formula>
    </cfRule>
  </conditionalFormatting>
  <conditionalFormatting sqref="P13">
    <cfRule type="cellIs" dxfId="216" priority="45" operator="notEqual">
      <formula>"A"</formula>
    </cfRule>
  </conditionalFormatting>
  <conditionalFormatting sqref="Q13">
    <cfRule type="cellIs" dxfId="215" priority="44" operator="notEqual">
      <formula>"A"</formula>
    </cfRule>
  </conditionalFormatting>
  <conditionalFormatting sqref="R13">
    <cfRule type="cellIs" dxfId="214" priority="43" operator="notEqual">
      <formula>"A"</formula>
    </cfRule>
  </conditionalFormatting>
  <conditionalFormatting sqref="L14">
    <cfRule type="cellIs" dxfId="213" priority="42" operator="notEqual">
      <formula>"A"</formula>
    </cfRule>
  </conditionalFormatting>
  <conditionalFormatting sqref="L15">
    <cfRule type="cellIs" dxfId="212" priority="41" operator="notEqual">
      <formula>"A"</formula>
    </cfRule>
  </conditionalFormatting>
  <conditionalFormatting sqref="L16">
    <cfRule type="cellIs" dxfId="211" priority="40" operator="notEqual">
      <formula>"A"</formula>
    </cfRule>
  </conditionalFormatting>
  <conditionalFormatting sqref="L17">
    <cfRule type="cellIs" dxfId="210" priority="39" operator="notEqual">
      <formula>"A"</formula>
    </cfRule>
  </conditionalFormatting>
  <conditionalFormatting sqref="M14">
    <cfRule type="cellIs" dxfId="209" priority="37" operator="notEqual">
      <formula>"A"</formula>
    </cfRule>
  </conditionalFormatting>
  <conditionalFormatting sqref="M15">
    <cfRule type="cellIs" dxfId="208" priority="36" operator="notEqual">
      <formula>"A"</formula>
    </cfRule>
  </conditionalFormatting>
  <conditionalFormatting sqref="M16">
    <cfRule type="cellIs" dxfId="207" priority="35" operator="notEqual">
      <formula>"A"</formula>
    </cfRule>
  </conditionalFormatting>
  <conditionalFormatting sqref="M17">
    <cfRule type="cellIs" dxfId="206" priority="34" operator="notEqual">
      <formula>"A"</formula>
    </cfRule>
  </conditionalFormatting>
  <conditionalFormatting sqref="N14">
    <cfRule type="cellIs" dxfId="205" priority="32" operator="notEqual">
      <formula>"A"</formula>
    </cfRule>
  </conditionalFormatting>
  <conditionalFormatting sqref="N15">
    <cfRule type="cellIs" dxfId="204" priority="31" operator="notEqual">
      <formula>"A"</formula>
    </cfRule>
  </conditionalFormatting>
  <conditionalFormatting sqref="N16">
    <cfRule type="cellIs" dxfId="203" priority="30" operator="notEqual">
      <formula>"A"</formula>
    </cfRule>
  </conditionalFormatting>
  <conditionalFormatting sqref="N17">
    <cfRule type="cellIs" dxfId="202" priority="29" operator="notEqual">
      <formula>"A"</formula>
    </cfRule>
  </conditionalFormatting>
  <conditionalFormatting sqref="O14">
    <cfRule type="cellIs" dxfId="201" priority="27" operator="notEqual">
      <formula>"A"</formula>
    </cfRule>
  </conditionalFormatting>
  <conditionalFormatting sqref="P14">
    <cfRule type="cellIs" dxfId="200" priority="26" operator="notEqual">
      <formula>"A"</formula>
    </cfRule>
  </conditionalFormatting>
  <conditionalFormatting sqref="Q14">
    <cfRule type="cellIs" dxfId="199" priority="25" operator="notEqual">
      <formula>"A"</formula>
    </cfRule>
  </conditionalFormatting>
  <conditionalFormatting sqref="R14">
    <cfRule type="cellIs" dxfId="198" priority="24" operator="notEqual">
      <formula>"A"</formula>
    </cfRule>
  </conditionalFormatting>
  <conditionalFormatting sqref="O15">
    <cfRule type="cellIs" dxfId="197" priority="23" operator="notEqual">
      <formula>"A"</formula>
    </cfRule>
  </conditionalFormatting>
  <conditionalFormatting sqref="O16">
    <cfRule type="cellIs" dxfId="196" priority="22" operator="notEqual">
      <formula>"A"</formula>
    </cfRule>
  </conditionalFormatting>
  <conditionalFormatting sqref="O17">
    <cfRule type="cellIs" dxfId="195" priority="21" operator="notEqual">
      <formula>"A"</formula>
    </cfRule>
  </conditionalFormatting>
  <conditionalFormatting sqref="P15">
    <cfRule type="cellIs" dxfId="194" priority="19" operator="notEqual">
      <formula>"A"</formula>
    </cfRule>
  </conditionalFormatting>
  <conditionalFormatting sqref="Q15">
    <cfRule type="cellIs" dxfId="193" priority="18" operator="notEqual">
      <formula>"A"</formula>
    </cfRule>
  </conditionalFormatting>
  <conditionalFormatting sqref="R15">
    <cfRule type="cellIs" dxfId="192" priority="17" operator="notEqual">
      <formula>"A"</formula>
    </cfRule>
  </conditionalFormatting>
  <conditionalFormatting sqref="P16">
    <cfRule type="cellIs" dxfId="191" priority="16" operator="notEqual">
      <formula>"A"</formula>
    </cfRule>
  </conditionalFormatting>
  <conditionalFormatting sqref="Q16">
    <cfRule type="cellIs" dxfId="190" priority="15" operator="notEqual">
      <formula>"A"</formula>
    </cfRule>
  </conditionalFormatting>
  <conditionalFormatting sqref="P17">
    <cfRule type="cellIs" dxfId="189" priority="14" operator="notEqual">
      <formula>"A"</formula>
    </cfRule>
  </conditionalFormatting>
  <conditionalFormatting sqref="Q17">
    <cfRule type="cellIs" dxfId="188" priority="13" operator="notEqual">
      <formula>"A"</formula>
    </cfRule>
  </conditionalFormatting>
  <conditionalFormatting sqref="R17">
    <cfRule type="cellIs" dxfId="187" priority="12" operator="notEqual">
      <formula>"A"</formula>
    </cfRule>
  </conditionalFormatting>
  <conditionalFormatting sqref="R16">
    <cfRule type="cellIs" dxfId="186" priority="11" operator="notEqual">
      <formula>"A"</formula>
    </cfRule>
  </conditionalFormatting>
  <conditionalFormatting sqref="A13">
    <cfRule type="cellIs" dxfId="185" priority="7" operator="notEqual">
      <formula>"A"</formula>
    </cfRule>
  </conditionalFormatting>
  <conditionalFormatting sqref="A14">
    <cfRule type="cellIs" dxfId="184" priority="6" operator="notEqual">
      <formula>"A"</formula>
    </cfRule>
  </conditionalFormatting>
  <conditionalFormatting sqref="A15">
    <cfRule type="cellIs" dxfId="183" priority="5" operator="notEqual">
      <formula>"A"</formula>
    </cfRule>
  </conditionalFormatting>
  <conditionalFormatting sqref="A16">
    <cfRule type="cellIs" dxfId="182" priority="4" operator="notEqual">
      <formula>"A"</formula>
    </cfRule>
  </conditionalFormatting>
  <conditionalFormatting sqref="A17">
    <cfRule type="cellIs" dxfId="181" priority="3" operator="notEqual">
      <formula>"A"</formula>
    </cfRule>
  </conditionalFormatting>
  <conditionalFormatting sqref="B5:R5">
    <cfRule type="cellIs" dxfId="180" priority="1" operator="notEqual">
      <formula>"A"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EV145"/>
  <sheetViews>
    <sheetView showGridLines="0" showRowColHeaders="0" tabSelected="1" zoomScale="50" zoomScaleNormal="50" workbookViewId="0">
      <selection activeCell="Y43" sqref="Y43"/>
    </sheetView>
  </sheetViews>
  <sheetFormatPr defaultColWidth="8.88671875" defaultRowHeight="14.4" x14ac:dyDescent="0.3"/>
  <cols>
    <col min="1" max="1" width="10.6640625" style="36" customWidth="1"/>
    <col min="2" max="2" width="8.88671875" style="36"/>
    <col min="3" max="3" width="9.5546875" style="36" customWidth="1"/>
    <col min="4" max="4" width="8.88671875" style="36"/>
    <col min="5" max="5" width="10.21875" style="36" customWidth="1"/>
    <col min="6" max="16384" width="8.88671875" style="36"/>
  </cols>
  <sheetData>
    <row r="1" spans="1:152" ht="40.950000000000003" customHeight="1" x14ac:dyDescent="0.65">
      <c r="A1" s="85" t="str">
        <f>IF(A19=B19,"D","X")</f>
        <v>X</v>
      </c>
      <c r="B1" s="86" t="str">
        <f>IF(A20=B20,"D","X")</f>
        <v>X</v>
      </c>
      <c r="C1" s="87" t="s">
        <v>40</v>
      </c>
      <c r="D1" s="88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</row>
    <row r="2" spans="1:152" ht="40.950000000000003" customHeight="1" x14ac:dyDescent="0.65">
      <c r="A2" s="85" t="str">
        <f>IF(A21=B21,"D","X")</f>
        <v>X</v>
      </c>
      <c r="B2" s="82" t="s">
        <v>40</v>
      </c>
      <c r="C2" s="82" t="s">
        <v>40</v>
      </c>
      <c r="D2" s="90" t="str">
        <f>IF(A22=B22,"E","X")</f>
        <v>X</v>
      </c>
      <c r="E2" s="91" t="s">
        <v>40</v>
      </c>
      <c r="F2" s="92" t="s">
        <v>40</v>
      </c>
      <c r="G2" s="91" t="s">
        <v>40</v>
      </c>
      <c r="H2" s="92" t="s">
        <v>40</v>
      </c>
      <c r="I2" s="82" t="str">
        <f>IF(A22=B22,"E","X")</f>
        <v>X</v>
      </c>
      <c r="J2" s="90" t="str">
        <f>IF(A24=B24,"P","X")</f>
        <v>X</v>
      </c>
      <c r="K2" s="82" t="s">
        <v>40</v>
      </c>
      <c r="L2" s="82" t="str">
        <f>IF(A22=B22,"E","X")</f>
        <v>X</v>
      </c>
      <c r="M2" s="82" t="s">
        <v>40</v>
      </c>
      <c r="N2" s="90" t="str">
        <f>IF(A23=B23,"I","X")</f>
        <v>X</v>
      </c>
      <c r="O2" s="82" t="s">
        <v>40</v>
      </c>
      <c r="P2" s="82" t="s">
        <v>40</v>
      </c>
      <c r="Q2" s="82" t="s">
        <v>40</v>
      </c>
      <c r="R2" s="82" t="s">
        <v>40</v>
      </c>
      <c r="S2" s="82" t="s">
        <v>40</v>
      </c>
      <c r="T2" s="89"/>
      <c r="U2" s="89"/>
      <c r="V2" s="89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</row>
    <row r="3" spans="1:152" ht="40.950000000000003" customHeight="1" x14ac:dyDescent="0.65">
      <c r="A3" s="85" t="str">
        <f>IF(A25=B25,"J","X")</f>
        <v>X</v>
      </c>
      <c r="B3" s="93" t="s">
        <v>40</v>
      </c>
      <c r="C3" s="93" t="s">
        <v>40</v>
      </c>
      <c r="D3" s="93" t="s">
        <v>40</v>
      </c>
      <c r="E3" s="94" t="str">
        <f>IF(A23=B23,"I","X")</f>
        <v>X</v>
      </c>
      <c r="F3" s="95" t="s">
        <v>40</v>
      </c>
      <c r="G3" s="93" t="s">
        <v>40</v>
      </c>
      <c r="H3" s="93" t="str">
        <f>IF(A23=B23,"I","X")</f>
        <v>X</v>
      </c>
      <c r="I3" s="96" t="s">
        <v>40</v>
      </c>
      <c r="J3" s="97" t="str">
        <f>IF(A26=B26,"O","X")</f>
        <v>X</v>
      </c>
      <c r="K3" s="96" t="s">
        <v>40</v>
      </c>
      <c r="L3" s="96" t="s">
        <v>40</v>
      </c>
      <c r="M3" s="96" t="str">
        <f>IF(A23=B23,"I","X")</f>
        <v>X</v>
      </c>
      <c r="N3" s="88"/>
      <c r="O3" s="89"/>
      <c r="P3" s="89"/>
      <c r="Q3" s="89"/>
      <c r="R3" s="89"/>
      <c r="S3" s="89"/>
      <c r="T3" s="89"/>
      <c r="U3" s="89"/>
      <c r="V3" s="89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</row>
    <row r="4" spans="1:152" ht="40.950000000000003" customHeight="1" x14ac:dyDescent="0.65">
      <c r="A4" s="85" t="str">
        <f>IF(A27=B27,"S","X")</f>
        <v>X</v>
      </c>
      <c r="B4" s="82" t="s">
        <v>40</v>
      </c>
      <c r="C4" s="82" t="s">
        <v>40</v>
      </c>
      <c r="D4" s="82" t="s">
        <v>40</v>
      </c>
      <c r="E4" s="82" t="s">
        <v>40</v>
      </c>
      <c r="F4" s="82" t="s">
        <v>40</v>
      </c>
      <c r="G4" s="82" t="s">
        <v>40</v>
      </c>
      <c r="H4" s="91" t="s">
        <v>40</v>
      </c>
      <c r="I4" s="98" t="s">
        <v>40</v>
      </c>
      <c r="J4" s="92" t="s">
        <v>40</v>
      </c>
      <c r="K4" s="82" t="s">
        <v>40</v>
      </c>
      <c r="L4" s="82" t="s">
        <v>40</v>
      </c>
      <c r="M4" s="82" t="s">
        <v>40</v>
      </c>
      <c r="N4" s="90" t="str">
        <f>IF(A28=B28,"L","X")</f>
        <v>X</v>
      </c>
      <c r="O4" s="82" t="s">
        <v>40</v>
      </c>
      <c r="P4" s="82" t="s">
        <v>40</v>
      </c>
      <c r="Q4" s="82" t="s">
        <v>40</v>
      </c>
      <c r="R4" s="82" t="str">
        <f>IF(A26=B26,"O","X")</f>
        <v>X</v>
      </c>
      <c r="S4" s="82" t="s">
        <v>40</v>
      </c>
      <c r="T4" s="89"/>
      <c r="U4" s="89"/>
      <c r="V4" s="89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</row>
    <row r="5" spans="1:152" ht="40.950000000000003" customHeight="1" x14ac:dyDescent="0.65">
      <c r="A5" s="85" t="str">
        <f>IF(A27=B27,"T","X")</f>
        <v>X</v>
      </c>
      <c r="B5" s="82" t="s">
        <v>40</v>
      </c>
      <c r="C5" s="82" t="s">
        <v>40</v>
      </c>
      <c r="D5" s="82" t="s">
        <v>40</v>
      </c>
      <c r="E5" s="82" t="s">
        <v>40</v>
      </c>
      <c r="F5" s="82" t="s">
        <v>40</v>
      </c>
      <c r="G5" s="82" t="str">
        <f>IF(A22=B22,"E","X")</f>
        <v>X</v>
      </c>
      <c r="H5" s="82" t="s">
        <v>40</v>
      </c>
      <c r="I5" s="89"/>
      <c r="J5" s="89"/>
      <c r="K5" s="89"/>
      <c r="L5" s="89"/>
      <c r="M5" s="89"/>
      <c r="N5" s="89"/>
      <c r="O5" s="89"/>
      <c r="P5" s="89"/>
      <c r="Q5" s="89"/>
      <c r="R5" s="89"/>
      <c r="S5" s="99"/>
      <c r="T5" s="89"/>
      <c r="U5" s="89"/>
      <c r="V5" s="89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</row>
    <row r="6" spans="1:152" ht="40.950000000000003" customHeight="1" x14ac:dyDescent="0.65">
      <c r="A6" s="85" t="str">
        <f>IF(A29=B29,"P","X")</f>
        <v>X</v>
      </c>
      <c r="B6" s="82" t="s">
        <v>40</v>
      </c>
      <c r="C6" s="82" t="s">
        <v>40</v>
      </c>
      <c r="D6" s="82" t="s">
        <v>40</v>
      </c>
      <c r="E6" s="90" t="str">
        <f>IF(A32=B32,"O","X")</f>
        <v>X</v>
      </c>
      <c r="F6" s="82" t="s">
        <v>40</v>
      </c>
      <c r="G6" s="82" t="str">
        <f>IF(A22=B22,"E","X")</f>
        <v>X</v>
      </c>
      <c r="H6" s="82" t="s">
        <v>40</v>
      </c>
      <c r="I6" s="82" t="s">
        <v>40</v>
      </c>
      <c r="J6" s="82" t="str">
        <f>IF(A22=B22,"E","X")</f>
        <v>X</v>
      </c>
      <c r="K6" s="88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</row>
    <row r="7" spans="1:152" ht="40.950000000000003" customHeight="1" x14ac:dyDescent="0.65">
      <c r="A7" s="85" t="str">
        <f>IF(A31=B31,"N","X")</f>
        <v>X</v>
      </c>
      <c r="B7" s="82" t="s">
        <v>40</v>
      </c>
      <c r="C7" s="82" t="s">
        <v>40</v>
      </c>
      <c r="D7" s="82" t="str">
        <f>IF(A26=B26,"O","X")</f>
        <v>X</v>
      </c>
      <c r="E7" s="82" t="s">
        <v>40</v>
      </c>
      <c r="F7" s="82" t="s">
        <v>40</v>
      </c>
      <c r="G7" s="82" t="s">
        <v>40</v>
      </c>
      <c r="H7" s="82" t="s">
        <v>40</v>
      </c>
      <c r="I7" s="82" t="s">
        <v>40</v>
      </c>
      <c r="J7" s="82" t="s">
        <v>40</v>
      </c>
      <c r="K7" s="82" t="s">
        <v>40</v>
      </c>
      <c r="L7" s="91" t="str">
        <f>IF(A22=B22,"E","X")</f>
        <v>X</v>
      </c>
      <c r="M7" s="92" t="s">
        <v>40</v>
      </c>
      <c r="N7" s="82" t="s">
        <v>40</v>
      </c>
      <c r="O7" s="82" t="s">
        <v>40</v>
      </c>
      <c r="P7" s="82" t="str">
        <f>IF(A26=B26,"O","X")</f>
        <v>X</v>
      </c>
      <c r="Q7" s="82" t="s">
        <v>36</v>
      </c>
      <c r="R7" s="82" t="str">
        <f>IF(A26=B26,"O","X")</f>
        <v>X</v>
      </c>
      <c r="S7" s="82" t="s">
        <v>40</v>
      </c>
      <c r="T7" s="82" t="s">
        <v>40</v>
      </c>
      <c r="U7" s="82" t="s">
        <v>40</v>
      </c>
      <c r="V7" s="82" t="str">
        <f>IF(A22=B22,"E","X")</f>
        <v>X</v>
      </c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</row>
    <row r="8" spans="1:152" ht="40.950000000000003" customHeight="1" x14ac:dyDescent="0.65">
      <c r="A8" s="85" t="str">
        <f>IF(A33=B33,"R","X")</f>
        <v>X</v>
      </c>
      <c r="B8" s="82" t="s">
        <v>40</v>
      </c>
      <c r="C8" s="82" t="s">
        <v>40</v>
      </c>
      <c r="D8" s="82" t="s">
        <v>40</v>
      </c>
      <c r="E8" s="82" t="s">
        <v>40</v>
      </c>
      <c r="F8" s="82" t="s">
        <v>40</v>
      </c>
      <c r="G8" s="82" t="s">
        <v>40</v>
      </c>
      <c r="H8" s="91" t="str">
        <f>IF(A26=B26,"O","X")</f>
        <v>X</v>
      </c>
      <c r="I8" s="92" t="s">
        <v>40</v>
      </c>
      <c r="J8" s="82" t="str">
        <f>IF(A26=B26,"O","X")</f>
        <v>X</v>
      </c>
      <c r="K8" s="93" t="s">
        <v>40</v>
      </c>
      <c r="L8" s="93" t="str">
        <f>IF(A23=B23,"I","X")</f>
        <v>X</v>
      </c>
      <c r="M8" s="93" t="s">
        <v>40</v>
      </c>
      <c r="N8" s="93" t="s">
        <v>40</v>
      </c>
      <c r="O8" s="82" t="str">
        <f>IF(A22=B22,"E","X")</f>
        <v>X</v>
      </c>
      <c r="P8" s="88"/>
      <c r="Q8" s="89"/>
      <c r="R8" s="89"/>
      <c r="S8" s="89"/>
      <c r="T8" s="89"/>
      <c r="U8" s="89"/>
      <c r="V8" s="89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</row>
    <row r="9" spans="1:152" ht="40.950000000000003" customHeight="1" x14ac:dyDescent="0.65">
      <c r="A9" s="85" t="str">
        <f>IF(A34=B34,"O","X")</f>
        <v>X</v>
      </c>
      <c r="B9" s="82" t="s">
        <v>40</v>
      </c>
      <c r="C9" s="82" t="s">
        <v>40</v>
      </c>
      <c r="D9" s="82" t="str">
        <f>IF(A22=B22,"E","X")</f>
        <v>X</v>
      </c>
      <c r="E9" s="82" t="s">
        <v>40</v>
      </c>
      <c r="F9" s="82" t="s">
        <v>40</v>
      </c>
      <c r="G9" s="91" t="s">
        <v>40</v>
      </c>
      <c r="H9" s="92" t="str">
        <f>IF(A20=B20,"D","X")</f>
        <v>X</v>
      </c>
      <c r="I9" s="82" t="s">
        <v>40</v>
      </c>
      <c r="J9" s="82" t="s">
        <v>40</v>
      </c>
      <c r="K9" s="82" t="s">
        <v>40</v>
      </c>
      <c r="L9" s="82" t="s">
        <v>40</v>
      </c>
      <c r="M9" s="82" t="str">
        <f>IF(A22=B22,"E","X")</f>
        <v>X</v>
      </c>
      <c r="N9" s="82" t="s">
        <v>40</v>
      </c>
      <c r="O9" s="89"/>
      <c r="P9" s="89"/>
      <c r="Q9" s="89"/>
      <c r="R9" s="89"/>
      <c r="S9" s="89"/>
      <c r="T9" s="89"/>
      <c r="U9" s="89"/>
      <c r="V9" s="89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</row>
    <row r="10" spans="1:152" ht="40.950000000000003" customHeight="1" x14ac:dyDescent="0.65">
      <c r="A10" s="85" t="str">
        <f>IF(A35=B35,"Z","X")</f>
        <v>X</v>
      </c>
      <c r="B10" s="82" t="s">
        <v>40</v>
      </c>
      <c r="C10" s="82" t="s">
        <v>40</v>
      </c>
      <c r="D10" s="82" t="str">
        <f>IF(A22=B22,"E","X")</f>
        <v>X</v>
      </c>
      <c r="E10" s="82" t="s">
        <v>40</v>
      </c>
      <c r="F10" s="82" t="str">
        <f>IF(A28=B28,"L","X")</f>
        <v>X</v>
      </c>
      <c r="G10" s="82" t="s">
        <v>40</v>
      </c>
      <c r="H10" s="82" t="str">
        <f>IF(A23=B23,"I","X")</f>
        <v>X</v>
      </c>
      <c r="I10" s="82" t="s">
        <v>40</v>
      </c>
      <c r="J10" s="82" t="str">
        <f>IF(A26=B26,"O","X")</f>
        <v>X</v>
      </c>
      <c r="K10" s="82" t="s">
        <v>40</v>
      </c>
      <c r="L10" s="82" t="s">
        <v>40</v>
      </c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</row>
    <row r="11" spans="1:152" ht="40.950000000000003" customHeight="1" x14ac:dyDescent="0.65">
      <c r="A11" s="85" t="str">
        <f>IF(A36=B36,"P","X")</f>
        <v>X</v>
      </c>
      <c r="B11" s="82" t="s">
        <v>40</v>
      </c>
      <c r="C11" s="82" t="s">
        <v>40</v>
      </c>
      <c r="D11" s="82" t="s">
        <v>40</v>
      </c>
      <c r="E11" s="82" t="str">
        <f>IF(A23=B23,"I","X")</f>
        <v>X</v>
      </c>
      <c r="F11" s="82" t="str">
        <f>IF(A28=B28,"L","X")</f>
        <v>X</v>
      </c>
      <c r="G11" s="82" t="str">
        <f>IF(A26=B26,"O","X")</f>
        <v>X</v>
      </c>
      <c r="H11" s="91" t="s">
        <v>40</v>
      </c>
      <c r="I11" s="92" t="str">
        <f>IF(A26=B26,"O","X")</f>
        <v>X</v>
      </c>
      <c r="J11" s="82" t="s">
        <v>40</v>
      </c>
      <c r="K11" s="82" t="s">
        <v>40</v>
      </c>
      <c r="L11" s="82" t="str">
        <f>IF(A22=B22,"E","X")</f>
        <v>X</v>
      </c>
      <c r="M11" s="82" t="s">
        <v>40</v>
      </c>
      <c r="N11" s="82" t="s">
        <v>40</v>
      </c>
      <c r="O11" s="82" t="s">
        <v>40</v>
      </c>
      <c r="P11" s="82" t="s">
        <v>40</v>
      </c>
      <c r="Q11" s="82" t="s">
        <v>40</v>
      </c>
      <c r="R11" s="82" t="str">
        <f>IF(A23=B23,"I","X")</f>
        <v>X</v>
      </c>
      <c r="S11" s="89"/>
      <c r="T11" s="89"/>
      <c r="U11" s="89"/>
      <c r="V11" s="89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</row>
    <row r="12" spans="1:152" ht="40.950000000000003" customHeight="1" x14ac:dyDescent="0.65">
      <c r="A12" s="85" t="str">
        <f>IF(A38=B38,"D","X")</f>
        <v>X</v>
      </c>
      <c r="B12" s="82" t="s">
        <v>40</v>
      </c>
      <c r="C12" s="82" t="s">
        <v>40</v>
      </c>
      <c r="D12" s="82" t="s">
        <v>40</v>
      </c>
      <c r="E12" s="82" t="s">
        <v>40</v>
      </c>
      <c r="F12" s="91" t="s">
        <v>40</v>
      </c>
      <c r="G12" s="92" t="s">
        <v>40</v>
      </c>
      <c r="H12" s="82" t="s">
        <v>40</v>
      </c>
      <c r="I12" s="82" t="str">
        <f>IF(A26=B26,"O","X")</f>
        <v>X</v>
      </c>
      <c r="J12" s="82" t="s">
        <v>40</v>
      </c>
      <c r="K12" s="82" t="s">
        <v>40</v>
      </c>
      <c r="L12" s="82" t="s">
        <v>40</v>
      </c>
      <c r="M12" s="82" t="s">
        <v>40</v>
      </c>
      <c r="N12" s="89"/>
      <c r="O12" s="89"/>
      <c r="P12" s="89"/>
      <c r="Q12" s="89"/>
      <c r="R12" s="89"/>
      <c r="S12" s="89"/>
      <c r="T12" s="89"/>
      <c r="U12" s="89"/>
      <c r="V12" s="89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</row>
    <row r="13" spans="1:152" ht="40.950000000000003" customHeight="1" x14ac:dyDescent="0.65">
      <c r="A13" s="85" t="str">
        <f>IF(A38=B38,"P","X")</f>
        <v>X</v>
      </c>
      <c r="B13" s="82" t="s">
        <v>40</v>
      </c>
      <c r="C13" s="82" t="str">
        <f>IF(A26=B26,"O","X")</f>
        <v>X</v>
      </c>
      <c r="D13" s="82" t="s">
        <v>40</v>
      </c>
      <c r="E13" s="82" t="s">
        <v>40</v>
      </c>
      <c r="F13" s="82" t="s">
        <v>40</v>
      </c>
      <c r="G13" s="82" t="s">
        <v>40</v>
      </c>
      <c r="H13" s="82" t="str">
        <f>IF(A23=B23,"I","X")</f>
        <v>X</v>
      </c>
      <c r="I13" s="82" t="str">
        <f>IF(A26=B26,"O","X")</f>
        <v>X</v>
      </c>
      <c r="J13" s="82" t="s">
        <v>40</v>
      </c>
      <c r="K13" s="82" t="s">
        <v>40</v>
      </c>
      <c r="L13" s="82" t="str">
        <f>IF(A28=B28,"L","X")</f>
        <v>X</v>
      </c>
      <c r="M13" s="82" t="s">
        <v>40</v>
      </c>
      <c r="N13" s="91" t="s">
        <v>40</v>
      </c>
      <c r="O13" s="98" t="s">
        <v>40</v>
      </c>
      <c r="P13" s="82" t="s">
        <v>40</v>
      </c>
      <c r="Q13" s="82" t="s">
        <v>40</v>
      </c>
      <c r="R13" s="82" t="s">
        <v>40</v>
      </c>
      <c r="S13" s="82" t="s">
        <v>40</v>
      </c>
      <c r="T13" s="82" t="s">
        <v>40</v>
      </c>
      <c r="U13" s="82" t="s">
        <v>40</v>
      </c>
      <c r="V13" s="89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</row>
    <row r="14" spans="1:152" ht="40.950000000000003" customHeight="1" x14ac:dyDescent="0.65">
      <c r="A14" s="85" t="str">
        <f>IF(A39=B39,"N","X")</f>
        <v>X</v>
      </c>
      <c r="B14" s="82" t="s">
        <v>40</v>
      </c>
      <c r="C14" s="82" t="s">
        <v>40</v>
      </c>
      <c r="D14" s="82" t="str">
        <f>IF(A26=B26,"O","X")</f>
        <v>X</v>
      </c>
      <c r="E14" s="82" t="s">
        <v>40</v>
      </c>
      <c r="F14" s="82" t="s">
        <v>40</v>
      </c>
      <c r="G14" s="82" t="str">
        <f>IF(A22=B22,"E","X")</f>
        <v>X</v>
      </c>
      <c r="H14" s="82" t="str">
        <f>IF(A20=B20,"D","X")</f>
        <v>X</v>
      </c>
      <c r="I14" s="82" t="s">
        <v>40</v>
      </c>
      <c r="J14" s="91" t="s">
        <v>40</v>
      </c>
      <c r="K14" s="92" t="s">
        <v>40</v>
      </c>
      <c r="L14" s="82" t="s">
        <v>40</v>
      </c>
      <c r="M14" s="82" t="s">
        <v>40</v>
      </c>
      <c r="N14" s="82" t="s">
        <v>40</v>
      </c>
      <c r="O14" s="82" t="s">
        <v>40</v>
      </c>
      <c r="P14" s="89"/>
      <c r="Q14" s="89"/>
      <c r="R14" s="89"/>
      <c r="S14" s="89"/>
      <c r="T14" s="89"/>
      <c r="U14" s="89"/>
      <c r="V14" s="89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</row>
    <row r="15" spans="1:152" ht="40.950000000000003" customHeight="1" x14ac:dyDescent="0.65">
      <c r="A15" s="85" t="str">
        <f>IF(A40=B40,"O","X")</f>
        <v>X</v>
      </c>
      <c r="B15" s="82" t="s">
        <v>40</v>
      </c>
      <c r="C15" s="82" t="str">
        <f>IF(A22=B22,"E","X")</f>
        <v>X</v>
      </c>
      <c r="D15" s="90" t="str">
        <f>IF(A42=B42,"B","X")</f>
        <v>X</v>
      </c>
      <c r="E15" s="82" t="s">
        <v>40</v>
      </c>
      <c r="F15" s="91" t="str">
        <f>IF(A23=B23,"I","X")</f>
        <v>X</v>
      </c>
      <c r="G15" s="92" t="str">
        <f>IF(A20=B20,"D","X")</f>
        <v>X</v>
      </c>
      <c r="H15" s="82" t="s">
        <v>40</v>
      </c>
      <c r="I15" s="82" t="s">
        <v>40</v>
      </c>
      <c r="J15" s="82" t="str">
        <f>IF(A22=B22,"E","X")</f>
        <v>X</v>
      </c>
      <c r="K15" s="87" t="s">
        <v>40</v>
      </c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</row>
    <row r="16" spans="1:152" ht="40.950000000000003" customHeight="1" x14ac:dyDescent="0.65">
      <c r="A16" s="85" t="str">
        <f>IF(A41=B41,"D","X")</f>
        <v>X</v>
      </c>
      <c r="B16" s="82" t="s">
        <v>40</v>
      </c>
      <c r="C16" s="82" t="s">
        <v>40</v>
      </c>
      <c r="D16" s="82" t="str">
        <f>IF(A26=B26,"O","X")</f>
        <v>X</v>
      </c>
      <c r="E16" s="82" t="s">
        <v>40</v>
      </c>
      <c r="F16" s="82" t="s">
        <v>40</v>
      </c>
      <c r="G16" s="91" t="str">
        <f>IF(A23=B23,"I","X")</f>
        <v>X</v>
      </c>
      <c r="H16" s="92" t="str">
        <f>IF(A23=B23,"I","X")</f>
        <v>X</v>
      </c>
      <c r="I16" s="91" t="s">
        <v>40</v>
      </c>
      <c r="J16" s="92" t="s">
        <v>40</v>
      </c>
      <c r="K16" s="82" t="s">
        <v>40</v>
      </c>
      <c r="L16" s="82" t="s">
        <v>40</v>
      </c>
      <c r="M16" s="82" t="str">
        <f>IF(A26=B26,"O","X")</f>
        <v>X</v>
      </c>
      <c r="N16" s="82" t="s">
        <v>40</v>
      </c>
      <c r="O16" s="82" t="str">
        <f>IF(A28=B28,"L","X")</f>
        <v>X</v>
      </c>
      <c r="P16" s="82" t="s">
        <v>40</v>
      </c>
      <c r="Q16" s="82" t="s">
        <v>40</v>
      </c>
      <c r="R16" s="82" t="s">
        <v>40</v>
      </c>
      <c r="S16" s="82" t="str">
        <f>IF(A22=B22,"E","X")</f>
        <v>X</v>
      </c>
      <c r="T16" s="89"/>
      <c r="U16" s="89"/>
      <c r="V16" s="89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</row>
    <row r="17" spans="1:152" ht="40.950000000000003" customHeight="1" x14ac:dyDescent="0.65">
      <c r="A17" s="85" t="str">
        <f>IF(A43=B43,"D","X")</f>
        <v>X</v>
      </c>
      <c r="B17" s="82" t="s">
        <v>40</v>
      </c>
      <c r="C17" s="82" t="s">
        <v>40</v>
      </c>
      <c r="D17" s="82" t="str">
        <f>IF(A26=B26,"O","X")</f>
        <v>X</v>
      </c>
      <c r="E17" s="82" t="s">
        <v>40</v>
      </c>
      <c r="F17" s="82" t="str">
        <f>IF(A22=B22,"E","X")</f>
        <v>X</v>
      </c>
      <c r="G17" s="91" t="s">
        <v>40</v>
      </c>
      <c r="H17" s="92" t="str">
        <f>IF(A23=B23,"I","X")</f>
        <v>X</v>
      </c>
      <c r="I17" s="91" t="s">
        <v>40</v>
      </c>
      <c r="J17" s="92" t="s">
        <v>40</v>
      </c>
      <c r="K17" s="82" t="str">
        <f>IF(A22=B22,"E","X")</f>
        <v>X</v>
      </c>
      <c r="L17" s="82" t="s">
        <v>40</v>
      </c>
      <c r="M17" s="82" t="s">
        <v>40</v>
      </c>
      <c r="N17" s="82" t="s">
        <v>40</v>
      </c>
      <c r="O17" s="82" t="s">
        <v>40</v>
      </c>
      <c r="P17" s="82" t="str">
        <f>IF(A26=B26,"O","X")</f>
        <v>X</v>
      </c>
      <c r="Q17" s="82" t="s">
        <v>40</v>
      </c>
      <c r="R17" s="82" t="s">
        <v>40</v>
      </c>
      <c r="S17" s="82" t="str">
        <f>IF(A23=B23,"I","X")</f>
        <v>X</v>
      </c>
      <c r="T17" s="89"/>
      <c r="U17" s="89"/>
      <c r="V17" s="89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</row>
    <row r="18" spans="1:152" ht="40.950000000000003" customHeight="1" x14ac:dyDescent="0.65">
      <c r="A18" s="38"/>
      <c r="B18" s="38"/>
      <c r="C18" s="38"/>
      <c r="D18" s="38" t="s">
        <v>41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</row>
    <row r="19" spans="1:152" ht="40.950000000000003" customHeight="1" x14ac:dyDescent="0.65">
      <c r="A19" s="83" t="s">
        <v>47</v>
      </c>
      <c r="B19" s="80" t="str">
        <f>IF(J19=N19,"D","X")</f>
        <v>X</v>
      </c>
      <c r="C19" s="84" t="s">
        <v>141</v>
      </c>
      <c r="D19" s="106" t="str">
        <f>IF(J19=N19,"DOHODNINA","NEPRAVILNO")</f>
        <v>NEPRAVILNO</v>
      </c>
      <c r="E19" s="110"/>
      <c r="F19" s="110"/>
      <c r="G19" s="110"/>
      <c r="H19" s="110"/>
      <c r="I19" s="110"/>
      <c r="J19" s="103" t="s">
        <v>40</v>
      </c>
      <c r="K19" s="108"/>
      <c r="L19" s="108"/>
      <c r="M19" s="109"/>
      <c r="N19" s="49" t="s">
        <v>140</v>
      </c>
      <c r="O19" s="49"/>
      <c r="P19" s="50"/>
      <c r="Q19" s="50"/>
      <c r="R19" s="74"/>
      <c r="S19" s="74"/>
      <c r="T19" s="74"/>
      <c r="U19" s="74"/>
      <c r="V19" s="74"/>
      <c r="W19" s="74"/>
      <c r="X19" s="74"/>
      <c r="Y19" s="74"/>
      <c r="Z19" s="38"/>
      <c r="AA19" s="38"/>
      <c r="AB19" s="38"/>
      <c r="AC19" s="38"/>
      <c r="AD19" s="38"/>
      <c r="AE19" s="38"/>
      <c r="AF19" s="38"/>
      <c r="AG19" s="38"/>
      <c r="AH19" s="38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</row>
    <row r="20" spans="1:152" ht="40.950000000000003" customHeight="1" x14ac:dyDescent="0.65">
      <c r="A20" s="83" t="s">
        <v>47</v>
      </c>
      <c r="B20" s="80" t="s">
        <v>40</v>
      </c>
      <c r="C20" s="84" t="s">
        <v>75</v>
      </c>
      <c r="D20" s="106" t="str">
        <f>IF(J20=N20,"DAVEK OD DOHODKA","NEPRAVILNO")</f>
        <v>NEPRAVILNO</v>
      </c>
      <c r="E20" s="110"/>
      <c r="F20" s="110"/>
      <c r="G20" s="110"/>
      <c r="H20" s="110"/>
      <c r="I20" s="110"/>
      <c r="J20" s="103" t="s">
        <v>40</v>
      </c>
      <c r="K20" s="108"/>
      <c r="L20" s="108"/>
      <c r="M20" s="109"/>
      <c r="N20" s="49" t="s">
        <v>218</v>
      </c>
      <c r="O20" s="49"/>
      <c r="P20" s="50"/>
      <c r="Q20" s="50"/>
      <c r="R20" s="74"/>
      <c r="S20" s="74"/>
      <c r="T20" s="74"/>
      <c r="U20" s="74"/>
      <c r="V20" s="74"/>
      <c r="W20" s="74"/>
      <c r="X20" s="74"/>
      <c r="Y20" s="74"/>
      <c r="Z20" s="38"/>
      <c r="AA20" s="38"/>
      <c r="AB20" s="38"/>
      <c r="AC20" s="38"/>
      <c r="AD20" s="38"/>
      <c r="AE20" s="38"/>
      <c r="AF20" s="38"/>
      <c r="AG20" s="38"/>
      <c r="AH20" s="38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</row>
    <row r="21" spans="1:152" ht="40.950000000000003" customHeight="1" x14ac:dyDescent="0.65">
      <c r="A21" s="83" t="s">
        <v>47</v>
      </c>
      <c r="B21" s="80" t="str">
        <f>IF(J21=N21,"D","X")</f>
        <v>X</v>
      </c>
      <c r="C21" s="84" t="s">
        <v>145</v>
      </c>
      <c r="D21" s="106" t="str">
        <f>IF(J21=N21,"DRŽAVA","NEPRAVILNO")</f>
        <v>NEPRAVILNO</v>
      </c>
      <c r="E21" s="110"/>
      <c r="F21" s="110"/>
      <c r="G21" s="110"/>
      <c r="H21" s="110"/>
      <c r="I21" s="110"/>
      <c r="J21" s="103" t="s">
        <v>40</v>
      </c>
      <c r="K21" s="108"/>
      <c r="L21" s="108"/>
      <c r="M21" s="109"/>
      <c r="N21" s="49" t="s">
        <v>144</v>
      </c>
      <c r="O21" s="49"/>
      <c r="P21" s="50"/>
      <c r="Q21" s="50"/>
      <c r="R21" s="74"/>
      <c r="S21" s="74"/>
      <c r="T21" s="74"/>
      <c r="U21" s="74"/>
      <c r="V21" s="74"/>
      <c r="W21" s="74"/>
      <c r="X21" s="74"/>
      <c r="Y21" s="74"/>
      <c r="Z21" s="38"/>
      <c r="AA21" s="38"/>
      <c r="AB21" s="38"/>
      <c r="AC21" s="38"/>
      <c r="AD21" s="38"/>
      <c r="AE21" s="38"/>
      <c r="AF21" s="38"/>
      <c r="AG21" s="38"/>
      <c r="AH21" s="38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</row>
    <row r="22" spans="1:152" ht="40.950000000000003" customHeight="1" x14ac:dyDescent="0.65">
      <c r="A22" s="83" t="s">
        <v>44</v>
      </c>
      <c r="B22" s="80" t="str">
        <f>IF(J22=N22,"E","X")</f>
        <v>X</v>
      </c>
      <c r="C22" s="84" t="s">
        <v>240</v>
      </c>
      <c r="D22" s="100" t="str">
        <f>IF(J22=N22,"ELEKTRONSKA IZVRŽBA","NEPRAVILNO")</f>
        <v>NEPRAVILNO</v>
      </c>
      <c r="E22" s="101"/>
      <c r="F22" s="101"/>
      <c r="G22" s="101"/>
      <c r="H22" s="101"/>
      <c r="I22" s="102"/>
      <c r="J22" s="103" t="s">
        <v>40</v>
      </c>
      <c r="K22" s="108"/>
      <c r="L22" s="108"/>
      <c r="M22" s="109"/>
      <c r="N22" s="49" t="s">
        <v>241</v>
      </c>
      <c r="O22" s="49"/>
      <c r="P22" s="50"/>
      <c r="Q22" s="50"/>
      <c r="R22" s="39"/>
      <c r="S22" s="39"/>
      <c r="T22" s="39"/>
      <c r="U22" s="39"/>
      <c r="V22" s="39"/>
      <c r="W22" s="74"/>
      <c r="X22" s="74"/>
      <c r="Y22" s="74"/>
      <c r="Z22" s="38"/>
      <c r="AA22" s="38"/>
      <c r="AB22" s="38"/>
      <c r="AC22" s="38"/>
      <c r="AD22" s="38"/>
      <c r="AE22" s="38"/>
      <c r="AF22" s="38"/>
      <c r="AG22" s="38"/>
      <c r="AH22" s="38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</row>
    <row r="23" spans="1:152" ht="40.950000000000003" customHeight="1" x14ac:dyDescent="0.65">
      <c r="A23" s="83" t="s">
        <v>68</v>
      </c>
      <c r="B23" s="80" t="str">
        <f>IF(J23=N23,"I","X")</f>
        <v>X</v>
      </c>
      <c r="C23" s="84" t="s">
        <v>246</v>
      </c>
      <c r="D23" s="100" t="str">
        <f>IF(J23=N23,"IZOGIBANJE DAVKOV","NEPRAVILNO")</f>
        <v>NEPRAVILNO</v>
      </c>
      <c r="E23" s="101"/>
      <c r="F23" s="101"/>
      <c r="G23" s="101"/>
      <c r="H23" s="101"/>
      <c r="I23" s="102"/>
      <c r="J23" s="103" t="s">
        <v>40</v>
      </c>
      <c r="K23" s="108"/>
      <c r="L23" s="108"/>
      <c r="M23" s="109"/>
      <c r="N23" s="49" t="s">
        <v>247</v>
      </c>
      <c r="O23" s="49"/>
      <c r="P23" s="50"/>
      <c r="Q23" s="50"/>
      <c r="R23" s="39"/>
      <c r="S23" s="39"/>
      <c r="T23" s="39"/>
      <c r="U23" s="39"/>
      <c r="V23" s="39"/>
      <c r="W23" s="39"/>
      <c r="X23" s="39"/>
      <c r="Y23" s="74"/>
      <c r="Z23" s="38"/>
      <c r="AA23" s="38"/>
      <c r="AB23" s="38"/>
      <c r="AC23" s="38"/>
      <c r="AD23" s="38"/>
      <c r="AE23" s="38"/>
      <c r="AF23" s="38"/>
      <c r="AG23" s="38"/>
      <c r="AH23" s="38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</row>
    <row r="24" spans="1:152" ht="40.950000000000003" customHeight="1" x14ac:dyDescent="0.65">
      <c r="A24" s="83" t="s">
        <v>71</v>
      </c>
      <c r="B24" s="80" t="str">
        <f>IF(J24=N24,"J","X")</f>
        <v>X</v>
      </c>
      <c r="C24" s="84" t="s">
        <v>252</v>
      </c>
      <c r="D24" s="100" t="str">
        <f>IF(J24=N24,"PLAČE","NEPRAVILNO")</f>
        <v>NEPRAVILNO</v>
      </c>
      <c r="E24" s="101"/>
      <c r="F24" s="101"/>
      <c r="G24" s="101"/>
      <c r="H24" s="101"/>
      <c r="I24" s="102"/>
      <c r="J24" s="103" t="s">
        <v>40</v>
      </c>
      <c r="K24" s="108"/>
      <c r="L24" s="108"/>
      <c r="M24" s="109"/>
      <c r="N24" s="49" t="s">
        <v>253</v>
      </c>
      <c r="O24" s="49"/>
      <c r="P24" s="50"/>
      <c r="Q24" s="50"/>
      <c r="R24" s="39"/>
      <c r="S24" s="39"/>
      <c r="T24" s="39"/>
      <c r="U24" s="39"/>
      <c r="V24" s="39"/>
      <c r="W24" s="39"/>
      <c r="X24" s="39"/>
      <c r="Y24" s="74"/>
      <c r="Z24" s="38"/>
      <c r="AA24" s="38"/>
      <c r="AB24" s="38"/>
      <c r="AC24" s="38"/>
      <c r="AD24" s="38"/>
      <c r="AE24" s="38"/>
      <c r="AF24" s="38"/>
      <c r="AG24" s="38"/>
      <c r="AH24" s="38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</row>
    <row r="25" spans="1:152" ht="33.6" x14ac:dyDescent="0.65">
      <c r="A25" s="83" t="s">
        <v>71</v>
      </c>
      <c r="B25" s="80" t="str">
        <f>IF(J25=N25,"J","X")</f>
        <v>X</v>
      </c>
      <c r="C25" s="84" t="s">
        <v>86</v>
      </c>
      <c r="D25" s="100" t="str">
        <f>IF(J25=N25,"JAVNI INTERES","NEPRAVILNO")</f>
        <v>NEPRAVILNO</v>
      </c>
      <c r="E25" s="101"/>
      <c r="F25" s="101"/>
      <c r="G25" s="101"/>
      <c r="H25" s="101"/>
      <c r="I25" s="102"/>
      <c r="J25" s="103" t="s">
        <v>254</v>
      </c>
      <c r="K25" s="108"/>
      <c r="L25" s="108"/>
      <c r="M25" s="109"/>
      <c r="N25" s="49" t="s">
        <v>147</v>
      </c>
      <c r="O25" s="49"/>
      <c r="P25" s="50"/>
      <c r="Q25" s="50"/>
      <c r="R25" s="39"/>
      <c r="S25" s="39"/>
      <c r="T25" s="39"/>
      <c r="U25" s="39"/>
      <c r="V25" s="39"/>
      <c r="W25" s="39"/>
      <c r="X25" s="39"/>
      <c r="Y25" s="39"/>
    </row>
    <row r="26" spans="1:152" ht="33.6" customHeight="1" x14ac:dyDescent="0.65">
      <c r="A26" s="83" t="s">
        <v>35</v>
      </c>
      <c r="B26" s="80" t="str">
        <f>IF(J26=N26,"O","X")</f>
        <v>X</v>
      </c>
      <c r="C26" s="84" t="s">
        <v>88</v>
      </c>
      <c r="D26" s="100" t="str">
        <f>IF(J26=N26,"OBDAVČITEV PO SVETOVNEM DOHODKU","NEPRAVILNO")</f>
        <v>NEPRAVILNO</v>
      </c>
      <c r="E26" s="101"/>
      <c r="F26" s="101"/>
      <c r="G26" s="101"/>
      <c r="H26" s="101"/>
      <c r="I26" s="102"/>
      <c r="J26" s="103" t="s">
        <v>40</v>
      </c>
      <c r="K26" s="108"/>
      <c r="L26" s="108"/>
      <c r="M26" s="109"/>
      <c r="N26" s="49" t="s">
        <v>225</v>
      </c>
      <c r="O26" s="49"/>
      <c r="P26" s="49"/>
      <c r="Q26" s="49"/>
      <c r="R26" s="49"/>
      <c r="S26" s="81"/>
      <c r="T26" s="81"/>
      <c r="U26" s="81"/>
      <c r="V26" s="81"/>
      <c r="W26" s="81"/>
      <c r="X26" s="39"/>
      <c r="Y26" s="39"/>
    </row>
    <row r="27" spans="1:152" ht="33.6" x14ac:dyDescent="0.65">
      <c r="A27" s="83" t="s">
        <v>42</v>
      </c>
      <c r="B27" s="80" t="str">
        <f>IF(J27=N27,"S","X")</f>
        <v>X</v>
      </c>
      <c r="C27" s="84" t="s">
        <v>95</v>
      </c>
      <c r="D27" s="100" t="str">
        <f>IF(J27=N27,"SANKCIJA","NEPRAVILNO")</f>
        <v>NEPRAVILNO</v>
      </c>
      <c r="E27" s="101"/>
      <c r="F27" s="101"/>
      <c r="G27" s="101"/>
      <c r="H27" s="101"/>
      <c r="I27" s="102"/>
      <c r="J27" s="103" t="s">
        <v>254</v>
      </c>
      <c r="K27" s="108"/>
      <c r="L27" s="108"/>
      <c r="M27" s="109"/>
      <c r="N27" s="49" t="s">
        <v>149</v>
      </c>
      <c r="O27" s="50"/>
      <c r="P27" s="50"/>
      <c r="Q27" s="50"/>
      <c r="R27" s="39"/>
      <c r="S27" s="39"/>
      <c r="T27" s="39"/>
      <c r="U27" s="39"/>
      <c r="V27" s="39"/>
      <c r="W27" s="39"/>
      <c r="X27" s="39"/>
      <c r="Y27" s="39"/>
    </row>
    <row r="28" spans="1:152" ht="33.6" x14ac:dyDescent="0.65">
      <c r="A28" s="83" t="s">
        <v>69</v>
      </c>
      <c r="B28" s="80" t="str">
        <f>IF(J28=N28,"L","X")</f>
        <v>X</v>
      </c>
      <c r="C28" s="84" t="s">
        <v>97</v>
      </c>
      <c r="D28" s="100" t="str">
        <f>IF(J28=N28,"LOKALNE SKUPNOSTI","NEPRAVILNO")</f>
        <v>NEPRAVILNO</v>
      </c>
      <c r="E28" s="101"/>
      <c r="F28" s="101"/>
      <c r="G28" s="101"/>
      <c r="H28" s="101"/>
      <c r="I28" s="102"/>
      <c r="J28" s="103" t="s">
        <v>254</v>
      </c>
      <c r="K28" s="108"/>
      <c r="L28" s="108"/>
      <c r="M28" s="109"/>
      <c r="N28" s="49" t="s">
        <v>244</v>
      </c>
      <c r="O28" s="50"/>
      <c r="P28" s="50"/>
      <c r="Q28" s="50"/>
      <c r="R28" s="39"/>
      <c r="S28" s="39"/>
      <c r="T28" s="39"/>
      <c r="U28" s="39"/>
      <c r="V28" s="39"/>
      <c r="W28" s="39"/>
      <c r="X28" s="39"/>
      <c r="Y28" s="39"/>
    </row>
    <row r="29" spans="1:152" ht="33.6" x14ac:dyDescent="0.65">
      <c r="A29" s="83" t="s">
        <v>43</v>
      </c>
      <c r="B29" s="80" t="str">
        <f>IF(J29=N29,"T","X")</f>
        <v>X</v>
      </c>
      <c r="C29" s="84" t="s">
        <v>101</v>
      </c>
      <c r="D29" s="100" t="str">
        <f>IF(J29=N29,"TAKSA","NEPRAVILNO")</f>
        <v>NEPRAVILNO</v>
      </c>
      <c r="E29" s="101"/>
      <c r="F29" s="101"/>
      <c r="G29" s="101"/>
      <c r="H29" s="101"/>
      <c r="I29" s="102"/>
      <c r="J29" s="103" t="s">
        <v>254</v>
      </c>
      <c r="K29" s="108"/>
      <c r="L29" s="108"/>
      <c r="M29" s="109"/>
      <c r="N29" s="49" t="s">
        <v>155</v>
      </c>
      <c r="O29" s="50"/>
      <c r="P29" s="50"/>
      <c r="Q29" s="50"/>
      <c r="R29" s="39"/>
      <c r="S29" s="39"/>
      <c r="T29" s="39"/>
      <c r="U29" s="39"/>
      <c r="V29" s="39"/>
      <c r="W29" s="39"/>
      <c r="X29" s="39"/>
      <c r="Y29" s="39"/>
    </row>
    <row r="30" spans="1:152" ht="33.6" x14ac:dyDescent="0.65">
      <c r="A30" s="83" t="s">
        <v>139</v>
      </c>
      <c r="B30" s="80" t="str">
        <f>IF(J30=N30,"F","X")</f>
        <v>X</v>
      </c>
      <c r="C30" s="84" t="s">
        <v>102</v>
      </c>
      <c r="D30" s="100" t="str">
        <f>IF(J30=N30,"FIZIČNE OSEBE","NEPRAVILNO")</f>
        <v>NEPRAVILNO</v>
      </c>
      <c r="E30" s="101"/>
      <c r="F30" s="101"/>
      <c r="G30" s="101"/>
      <c r="H30" s="101"/>
      <c r="I30" s="102"/>
      <c r="J30" s="103" t="s">
        <v>254</v>
      </c>
      <c r="K30" s="108"/>
      <c r="L30" s="108"/>
      <c r="M30" s="109"/>
      <c r="N30" s="49" t="s">
        <v>245</v>
      </c>
      <c r="O30" s="50"/>
      <c r="P30" s="50"/>
      <c r="Q30" s="50"/>
      <c r="R30" s="39"/>
      <c r="S30" s="39"/>
      <c r="T30" s="39"/>
      <c r="U30" s="39"/>
      <c r="V30" s="39"/>
      <c r="W30" s="39"/>
      <c r="X30" s="39"/>
      <c r="Y30" s="39"/>
    </row>
    <row r="31" spans="1:152" ht="33.6" x14ac:dyDescent="0.65">
      <c r="A31" s="83" t="s">
        <v>34</v>
      </c>
      <c r="B31" s="80" t="str">
        <f>IF(J31=N31,"P","X")</f>
        <v>X</v>
      </c>
      <c r="C31" s="84" t="s">
        <v>154</v>
      </c>
      <c r="D31" s="100" t="str">
        <f>IF(J31=N31,"PRORAČUN","NEPRAVILNO")</f>
        <v>NEPRAVILNO</v>
      </c>
      <c r="E31" s="101"/>
      <c r="F31" s="101"/>
      <c r="G31" s="101"/>
      <c r="H31" s="101"/>
      <c r="I31" s="102"/>
      <c r="J31" s="103" t="s">
        <v>254</v>
      </c>
      <c r="K31" s="108"/>
      <c r="L31" s="108"/>
      <c r="M31" s="109"/>
      <c r="N31" s="49" t="s">
        <v>158</v>
      </c>
      <c r="O31" s="50"/>
      <c r="P31" s="50"/>
      <c r="Q31" s="50"/>
      <c r="R31" s="39"/>
      <c r="S31" s="39"/>
      <c r="T31" s="39"/>
      <c r="U31" s="39"/>
      <c r="V31" s="39"/>
      <c r="W31" s="39"/>
      <c r="X31" s="39"/>
      <c r="Y31" s="39"/>
    </row>
    <row r="32" spans="1:152" ht="33.6" x14ac:dyDescent="0.65">
      <c r="A32" s="83" t="s">
        <v>35</v>
      </c>
      <c r="B32" s="80" t="str">
        <f>IF(J32=N32,"O","X")</f>
        <v>X</v>
      </c>
      <c r="C32" s="84" t="s">
        <v>248</v>
      </c>
      <c r="D32" s="100" t="str">
        <f>IF(J32=N32,"OBRESTI","NEPRAVILNO")</f>
        <v>NEPRAVILNO</v>
      </c>
      <c r="E32" s="101"/>
      <c r="F32" s="101"/>
      <c r="G32" s="101"/>
      <c r="H32" s="101"/>
      <c r="I32" s="102"/>
      <c r="J32" s="103" t="s">
        <v>254</v>
      </c>
      <c r="K32" s="108"/>
      <c r="L32" s="108"/>
      <c r="M32" s="109"/>
      <c r="N32" s="49" t="s">
        <v>249</v>
      </c>
      <c r="O32" s="50"/>
      <c r="P32" s="50"/>
      <c r="Q32" s="50"/>
      <c r="R32" s="39"/>
      <c r="S32" s="39"/>
      <c r="T32" s="39"/>
      <c r="U32" s="39"/>
      <c r="V32" s="39"/>
      <c r="W32" s="39"/>
      <c r="X32" s="39"/>
      <c r="Y32" s="39"/>
    </row>
    <row r="33" spans="1:25" ht="33.6" x14ac:dyDescent="0.65">
      <c r="A33" s="83" t="s">
        <v>36</v>
      </c>
      <c r="B33" s="80" t="str">
        <f>IF(J33=N33,"N","X")</f>
        <v>X</v>
      </c>
      <c r="C33" s="84" t="s">
        <v>159</v>
      </c>
      <c r="D33" s="100" t="str">
        <f>IF(J33=N33,"NAKUP HRANE","NEPRAVILNO")</f>
        <v>NEPRAVILNO</v>
      </c>
      <c r="E33" s="101"/>
      <c r="F33" s="101"/>
      <c r="G33" s="101"/>
      <c r="H33" s="101"/>
      <c r="I33" s="102"/>
      <c r="J33" s="103" t="s">
        <v>254</v>
      </c>
      <c r="K33" s="108"/>
      <c r="L33" s="108"/>
      <c r="M33" s="109"/>
      <c r="N33" s="49" t="s">
        <v>164</v>
      </c>
      <c r="O33" s="50"/>
      <c r="P33" s="50"/>
      <c r="Q33" s="50"/>
      <c r="R33" s="39"/>
      <c r="S33" s="39"/>
      <c r="T33" s="39"/>
      <c r="U33" s="39"/>
      <c r="V33" s="39"/>
      <c r="W33" s="39"/>
      <c r="X33" s="39"/>
      <c r="Y33" s="39"/>
    </row>
    <row r="34" spans="1:25" ht="33.6" x14ac:dyDescent="0.65">
      <c r="A34" s="83" t="s">
        <v>45</v>
      </c>
      <c r="B34" s="80" t="str">
        <f>IF(J34=N34,"R","X")</f>
        <v>X</v>
      </c>
      <c r="C34" s="84" t="s">
        <v>167</v>
      </c>
      <c r="D34" s="100" t="str">
        <f>IF(J34=N34,"RED IN DISCIPLINA","NEPRAVILNO")</f>
        <v>NEPRAVILNO</v>
      </c>
      <c r="E34" s="101"/>
      <c r="F34" s="101"/>
      <c r="G34" s="101"/>
      <c r="H34" s="101"/>
      <c r="I34" s="102"/>
      <c r="J34" s="103" t="s">
        <v>254</v>
      </c>
      <c r="K34" s="108"/>
      <c r="L34" s="108"/>
      <c r="M34" s="109"/>
      <c r="N34" s="49" t="s">
        <v>168</v>
      </c>
      <c r="O34" s="50"/>
      <c r="P34" s="50"/>
      <c r="Q34" s="50"/>
      <c r="R34" s="39"/>
      <c r="S34" s="39"/>
      <c r="T34" s="39"/>
      <c r="U34" s="39"/>
      <c r="V34" s="39"/>
      <c r="W34" s="39"/>
      <c r="X34" s="39"/>
      <c r="Y34" s="39"/>
    </row>
    <row r="35" spans="1:25" ht="33.6" x14ac:dyDescent="0.65">
      <c r="A35" s="83" t="s">
        <v>35</v>
      </c>
      <c r="B35" s="80" t="str">
        <f>IF(J35=N35,"O","X")</f>
        <v>X</v>
      </c>
      <c r="C35" s="84" t="s">
        <v>172</v>
      </c>
      <c r="D35" s="100" t="str">
        <f>IF(J35=N35,"OBČINA","NEPRAVILNO")</f>
        <v>NEPRAVILNO</v>
      </c>
      <c r="E35" s="101"/>
      <c r="F35" s="101"/>
      <c r="G35" s="101"/>
      <c r="H35" s="101"/>
      <c r="I35" s="102"/>
      <c r="J35" s="103" t="s">
        <v>254</v>
      </c>
      <c r="K35" s="108"/>
      <c r="L35" s="108"/>
      <c r="M35" s="109"/>
      <c r="N35" s="49" t="s">
        <v>173</v>
      </c>
      <c r="O35" s="50"/>
      <c r="P35" s="50"/>
      <c r="Q35" s="50"/>
      <c r="R35" s="39"/>
      <c r="S35" s="39"/>
      <c r="T35" s="39"/>
      <c r="U35" s="39"/>
      <c r="V35" s="39"/>
      <c r="W35" s="39"/>
      <c r="X35" s="39"/>
      <c r="Y35" s="39"/>
    </row>
    <row r="36" spans="1:25" ht="33.6" x14ac:dyDescent="0.65">
      <c r="A36" s="83" t="s">
        <v>32</v>
      </c>
      <c r="B36" s="80" t="str">
        <f>IF(J36=N36,"Z","X")</f>
        <v>X</v>
      </c>
      <c r="C36" s="84" t="s">
        <v>182</v>
      </c>
      <c r="D36" s="100" t="str">
        <f>IF(J36=N36,"ZAKONI","NEPRAVILNO")</f>
        <v>NEPRAVILNO</v>
      </c>
      <c r="E36" s="101"/>
      <c r="F36" s="101"/>
      <c r="G36" s="101"/>
      <c r="H36" s="101"/>
      <c r="I36" s="102"/>
      <c r="J36" s="103" t="s">
        <v>254</v>
      </c>
      <c r="K36" s="108"/>
      <c r="L36" s="108"/>
      <c r="M36" s="109"/>
      <c r="N36" s="49" t="s">
        <v>183</v>
      </c>
      <c r="O36" s="50"/>
      <c r="P36" s="50"/>
      <c r="Q36" s="50"/>
      <c r="R36" s="39"/>
      <c r="S36" s="39"/>
      <c r="T36" s="39"/>
      <c r="U36" s="39"/>
      <c r="V36" s="39"/>
      <c r="W36" s="39"/>
      <c r="X36" s="39"/>
      <c r="Y36" s="39"/>
    </row>
    <row r="37" spans="1:25" ht="33.6" x14ac:dyDescent="0.65">
      <c r="A37" s="83" t="s">
        <v>34</v>
      </c>
      <c r="B37" s="80" t="str">
        <f>IF(J37=N37,"P","X")</f>
        <v>X</v>
      </c>
      <c r="C37" s="84" t="s">
        <v>188</v>
      </c>
      <c r="D37" s="100" t="str">
        <f>IF(J37=N37,"PRAVIČNOST","NEPRAVILNO")</f>
        <v>NEPRAVILNO</v>
      </c>
      <c r="E37" s="101"/>
      <c r="F37" s="101"/>
      <c r="G37" s="101"/>
      <c r="H37" s="101"/>
      <c r="I37" s="102"/>
      <c r="J37" s="103" t="s">
        <v>254</v>
      </c>
      <c r="K37" s="108"/>
      <c r="L37" s="108"/>
      <c r="M37" s="109"/>
      <c r="N37" s="49" t="s">
        <v>189</v>
      </c>
      <c r="O37" s="50"/>
      <c r="P37" s="50"/>
      <c r="Q37" s="50"/>
      <c r="R37" s="39"/>
      <c r="S37" s="39"/>
      <c r="T37" s="39"/>
      <c r="U37" s="39"/>
      <c r="V37" s="39"/>
      <c r="W37" s="39"/>
      <c r="X37" s="39"/>
      <c r="Y37" s="39"/>
    </row>
    <row r="38" spans="1:25" ht="33.6" x14ac:dyDescent="0.65">
      <c r="A38" s="83" t="s">
        <v>47</v>
      </c>
      <c r="B38" s="80" t="str">
        <f>IF(J38=N38,"D","X")</f>
        <v>X</v>
      </c>
      <c r="C38" s="84" t="s">
        <v>200</v>
      </c>
      <c r="D38" s="100" t="str">
        <f>IF(J38=N38,"DAVČNA OSNOVA","NEPRAVILNO")</f>
        <v>NEPRAVILNO</v>
      </c>
      <c r="E38" s="101"/>
      <c r="F38" s="101"/>
      <c r="G38" s="101"/>
      <c r="H38" s="101"/>
      <c r="I38" s="102"/>
      <c r="J38" s="103" t="s">
        <v>254</v>
      </c>
      <c r="K38" s="108"/>
      <c r="L38" s="108"/>
      <c r="M38" s="109"/>
      <c r="N38" s="49" t="s">
        <v>201</v>
      </c>
      <c r="O38" s="50"/>
      <c r="P38" s="50"/>
      <c r="Q38" s="50"/>
      <c r="R38" s="39"/>
      <c r="S38" s="39"/>
      <c r="T38" s="39"/>
      <c r="U38" s="39"/>
      <c r="V38" s="39"/>
      <c r="W38" s="39"/>
      <c r="X38" s="39"/>
      <c r="Y38" s="39"/>
    </row>
    <row r="39" spans="1:25" ht="33.6" x14ac:dyDescent="0.65">
      <c r="A39" s="83" t="s">
        <v>34</v>
      </c>
      <c r="B39" s="80" t="str">
        <f>IF(J39=N39,"P","X")</f>
        <v>X</v>
      </c>
      <c r="C39" s="84" t="s">
        <v>207</v>
      </c>
      <c r="D39" s="100" t="str">
        <f>IF(J39=N39,"PASIVNI DAVČNI SUBJEKT","NEPRAVILNO")</f>
        <v>NEPRAVILNO</v>
      </c>
      <c r="E39" s="101"/>
      <c r="F39" s="101"/>
      <c r="G39" s="101"/>
      <c r="H39" s="101"/>
      <c r="I39" s="102"/>
      <c r="J39" s="103" t="s">
        <v>254</v>
      </c>
      <c r="K39" s="108"/>
      <c r="L39" s="108"/>
      <c r="M39" s="109"/>
      <c r="N39" s="49" t="s">
        <v>206</v>
      </c>
      <c r="O39" s="50"/>
      <c r="P39" s="50"/>
      <c r="Q39" s="50"/>
      <c r="R39" s="39"/>
      <c r="S39" s="39"/>
      <c r="T39" s="39"/>
      <c r="U39" s="39"/>
      <c r="V39" s="39"/>
      <c r="W39" s="39"/>
      <c r="X39" s="39"/>
      <c r="Y39" s="39"/>
    </row>
    <row r="40" spans="1:25" ht="33.6" x14ac:dyDescent="0.65">
      <c r="A40" s="83" t="s">
        <v>36</v>
      </c>
      <c r="B40" s="80" t="str">
        <f>IF(J40=N40,"N","X")</f>
        <v>X</v>
      </c>
      <c r="C40" s="84" t="s">
        <v>210</v>
      </c>
      <c r="D40" s="100" t="str">
        <f>IF(J40=N40,"NAČRTOVANJE DAVČNE OBVEZNOSTI","NEPRAVILNO")</f>
        <v>NEPRAVILNO</v>
      </c>
      <c r="E40" s="101"/>
      <c r="F40" s="101"/>
      <c r="G40" s="101"/>
      <c r="H40" s="101"/>
      <c r="I40" s="102"/>
      <c r="J40" s="103" t="s">
        <v>254</v>
      </c>
      <c r="K40" s="108"/>
      <c r="L40" s="108"/>
      <c r="M40" s="109"/>
      <c r="N40" s="49" t="s">
        <v>211</v>
      </c>
      <c r="O40" s="50"/>
      <c r="P40" s="50"/>
      <c r="Q40" s="50"/>
      <c r="R40" s="39"/>
      <c r="S40" s="39"/>
      <c r="T40" s="39"/>
      <c r="U40" s="39"/>
      <c r="V40" s="39"/>
      <c r="W40" s="39"/>
      <c r="X40" s="39"/>
      <c r="Y40" s="39"/>
    </row>
    <row r="41" spans="1:25" ht="33.6" x14ac:dyDescent="0.65">
      <c r="A41" s="83" t="s">
        <v>35</v>
      </c>
      <c r="B41" s="80" t="str">
        <f>IF(J41=N41,"O","X")</f>
        <v>X</v>
      </c>
      <c r="C41" s="84" t="s">
        <v>214</v>
      </c>
      <c r="D41" s="100" t="str">
        <f>IF(J41=N41,"ODLOČBA O ODMERI","NEPRAVILNO")</f>
        <v>NEPRAVILNO</v>
      </c>
      <c r="E41" s="101"/>
      <c r="F41" s="101"/>
      <c r="G41" s="101"/>
      <c r="H41" s="101"/>
      <c r="I41" s="102"/>
      <c r="J41" s="103" t="s">
        <v>254</v>
      </c>
      <c r="K41" s="108"/>
      <c r="L41" s="108"/>
      <c r="M41" s="109"/>
      <c r="N41" s="49" t="s">
        <v>215</v>
      </c>
      <c r="O41" s="50"/>
      <c r="P41" s="50"/>
      <c r="Q41" s="50"/>
      <c r="R41" s="39"/>
      <c r="S41" s="39"/>
      <c r="T41" s="39"/>
      <c r="U41" s="39"/>
      <c r="V41" s="39"/>
      <c r="W41" s="39"/>
      <c r="X41" s="39"/>
      <c r="Y41" s="39"/>
    </row>
    <row r="42" spans="1:25" ht="33.6" x14ac:dyDescent="0.65">
      <c r="A42" s="83" t="s">
        <v>171</v>
      </c>
      <c r="B42" s="80" t="str">
        <f>IF(J42=N42,"B","X")</f>
        <v>X</v>
      </c>
      <c r="C42" s="84" t="s">
        <v>250</v>
      </c>
      <c r="D42" s="100" t="str">
        <f>IF(J42=N42,"BRUTO PREJEMEK","NEPRAVILNO")</f>
        <v>NEPRAVILNO</v>
      </c>
      <c r="E42" s="101"/>
      <c r="F42" s="101"/>
      <c r="G42" s="101"/>
      <c r="H42" s="101"/>
      <c r="I42" s="102"/>
      <c r="J42" s="103" t="s">
        <v>254</v>
      </c>
      <c r="K42" s="108"/>
      <c r="L42" s="108"/>
      <c r="M42" s="109"/>
      <c r="N42" s="49" t="s">
        <v>251</v>
      </c>
      <c r="O42" s="50"/>
      <c r="P42" s="50"/>
      <c r="Q42" s="50"/>
      <c r="R42" s="39"/>
      <c r="S42" s="39"/>
      <c r="T42" s="39"/>
      <c r="U42" s="39"/>
      <c r="V42" s="39"/>
      <c r="W42" s="39"/>
      <c r="X42" s="39"/>
      <c r="Y42" s="39"/>
    </row>
    <row r="43" spans="1:25" ht="33.6" x14ac:dyDescent="0.65">
      <c r="A43" s="83" t="s">
        <v>47</v>
      </c>
      <c r="B43" s="80" t="str">
        <f>IF(J43=N43,"D","X")</f>
        <v>X</v>
      </c>
      <c r="C43" s="84" t="s">
        <v>229</v>
      </c>
      <c r="D43" s="100" t="str">
        <f>IF(J43=N43,"DAVČNI ODTEGLJAJ","NEPRAVILNO")</f>
        <v>NEPRAVILNO</v>
      </c>
      <c r="E43" s="101"/>
      <c r="F43" s="101"/>
      <c r="G43" s="101"/>
      <c r="H43" s="101"/>
      <c r="I43" s="102"/>
      <c r="J43" s="103" t="s">
        <v>254</v>
      </c>
      <c r="K43" s="108"/>
      <c r="L43" s="108"/>
      <c r="M43" s="109"/>
      <c r="N43" s="49" t="s">
        <v>228</v>
      </c>
      <c r="O43" s="50"/>
      <c r="P43" s="50"/>
      <c r="Q43" s="50"/>
      <c r="R43" s="39"/>
      <c r="S43" s="39"/>
      <c r="T43" s="39"/>
      <c r="U43" s="39"/>
      <c r="V43" s="39"/>
      <c r="W43" s="39"/>
      <c r="X43" s="39"/>
      <c r="Y43" s="39"/>
    </row>
    <row r="44" spans="1:25" ht="33.6" x14ac:dyDescent="0.65">
      <c r="A44" s="83" t="s">
        <v>47</v>
      </c>
      <c r="B44" s="80" t="str">
        <f>IF(J44=N44,"D","X")</f>
        <v>X</v>
      </c>
      <c r="C44" s="84" t="s">
        <v>237</v>
      </c>
      <c r="D44" s="100" t="str">
        <f>IF(J44=N44,"DOHODKI IZ DRUGEGA POGODBENEGA RAZMERJA","NEPRAVILNO")</f>
        <v>NEPRAVILNO</v>
      </c>
      <c r="E44" s="101"/>
      <c r="F44" s="101"/>
      <c r="G44" s="101"/>
      <c r="H44" s="101"/>
      <c r="I44" s="102"/>
      <c r="J44" s="103" t="s">
        <v>254</v>
      </c>
      <c r="K44" s="108"/>
      <c r="L44" s="108"/>
      <c r="M44" s="109"/>
      <c r="N44" s="49" t="s">
        <v>236</v>
      </c>
      <c r="O44" s="50"/>
      <c r="P44" s="50"/>
      <c r="Q44" s="50"/>
      <c r="R44" s="39"/>
      <c r="S44" s="39"/>
      <c r="T44" s="39"/>
      <c r="U44" s="39"/>
      <c r="V44" s="39"/>
      <c r="W44" s="39"/>
      <c r="X44" s="39"/>
      <c r="Y44" s="39"/>
    </row>
    <row r="45" spans="1:25" x14ac:dyDescent="0.3"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</row>
    <row r="46" spans="1:25" x14ac:dyDescent="0.3"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</row>
    <row r="47" spans="1:25" x14ac:dyDescent="0.3"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</row>
    <row r="48" spans="1:25" x14ac:dyDescent="0.3"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</row>
    <row r="49" spans="14:25" x14ac:dyDescent="0.3"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</row>
    <row r="50" spans="14:25" x14ac:dyDescent="0.3"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</row>
    <row r="51" spans="14:25" x14ac:dyDescent="0.3"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</row>
    <row r="52" spans="14:25" x14ac:dyDescent="0.3"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</row>
    <row r="53" spans="14:25" x14ac:dyDescent="0.3"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</row>
    <row r="54" spans="14:25" x14ac:dyDescent="0.3"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</row>
    <row r="55" spans="14:25" x14ac:dyDescent="0.3"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</row>
    <row r="56" spans="14:25" x14ac:dyDescent="0.3"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</row>
    <row r="57" spans="14:25" x14ac:dyDescent="0.3"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</row>
    <row r="58" spans="14:25" x14ac:dyDescent="0.3"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</row>
    <row r="59" spans="14:25" x14ac:dyDescent="0.3"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</row>
    <row r="60" spans="14:25" x14ac:dyDescent="0.3"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</row>
    <row r="61" spans="14:25" x14ac:dyDescent="0.3"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</row>
    <row r="62" spans="14:25" x14ac:dyDescent="0.3"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</row>
    <row r="63" spans="14:25" x14ac:dyDescent="0.3"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</row>
    <row r="64" spans="14:25" x14ac:dyDescent="0.3"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</row>
    <row r="65" spans="14:25" x14ac:dyDescent="0.3"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</row>
    <row r="66" spans="14:25" x14ac:dyDescent="0.3"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</row>
    <row r="67" spans="14:25" x14ac:dyDescent="0.3"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</row>
    <row r="68" spans="14:25" x14ac:dyDescent="0.3"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</row>
    <row r="69" spans="14:25" x14ac:dyDescent="0.3"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</row>
    <row r="70" spans="14:25" x14ac:dyDescent="0.3"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</row>
    <row r="71" spans="14:25" x14ac:dyDescent="0.3"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</row>
    <row r="72" spans="14:25" x14ac:dyDescent="0.3"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</row>
    <row r="73" spans="14:25" x14ac:dyDescent="0.3"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</row>
    <row r="74" spans="14:25" x14ac:dyDescent="0.3"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</row>
    <row r="75" spans="14:25" x14ac:dyDescent="0.3"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</row>
    <row r="76" spans="14:25" x14ac:dyDescent="0.3"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</row>
    <row r="77" spans="14:25" x14ac:dyDescent="0.3"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</row>
    <row r="78" spans="14:25" x14ac:dyDescent="0.3"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</row>
    <row r="79" spans="14:25" x14ac:dyDescent="0.3"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</row>
    <row r="80" spans="14:25" x14ac:dyDescent="0.3"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</row>
    <row r="81" spans="14:25" x14ac:dyDescent="0.3"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</row>
    <row r="82" spans="14:25" x14ac:dyDescent="0.3"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</row>
    <row r="83" spans="14:25" x14ac:dyDescent="0.3"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</row>
    <row r="84" spans="14:25" x14ac:dyDescent="0.3"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</row>
    <row r="85" spans="14:25" x14ac:dyDescent="0.3"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</row>
    <row r="86" spans="14:25" x14ac:dyDescent="0.3"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</row>
    <row r="87" spans="14:25" x14ac:dyDescent="0.3"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</row>
    <row r="88" spans="14:25" x14ac:dyDescent="0.3"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</row>
    <row r="89" spans="14:25" x14ac:dyDescent="0.3"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</row>
    <row r="90" spans="14:25" x14ac:dyDescent="0.3"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</row>
    <row r="91" spans="14:25" x14ac:dyDescent="0.3"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</row>
    <row r="92" spans="14:25" x14ac:dyDescent="0.3"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</row>
    <row r="93" spans="14:25" x14ac:dyDescent="0.3"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</row>
    <row r="94" spans="14:25" x14ac:dyDescent="0.3"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</row>
    <row r="95" spans="14:25" x14ac:dyDescent="0.3"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</row>
    <row r="96" spans="14:25" x14ac:dyDescent="0.3"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</row>
    <row r="97" spans="14:25" x14ac:dyDescent="0.3"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</row>
    <row r="98" spans="14:25" x14ac:dyDescent="0.3"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</row>
    <row r="99" spans="14:25" x14ac:dyDescent="0.3"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</row>
    <row r="100" spans="14:25" x14ac:dyDescent="0.3"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</row>
    <row r="101" spans="14:25" x14ac:dyDescent="0.3"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</row>
    <row r="102" spans="14:25" x14ac:dyDescent="0.3"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</row>
    <row r="103" spans="14:25" x14ac:dyDescent="0.3"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</row>
    <row r="104" spans="14:25" x14ac:dyDescent="0.3"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</row>
    <row r="105" spans="14:25" x14ac:dyDescent="0.3"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</row>
    <row r="106" spans="14:25" x14ac:dyDescent="0.3"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</row>
    <row r="107" spans="14:25" x14ac:dyDescent="0.3"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</row>
    <row r="108" spans="14:25" x14ac:dyDescent="0.3"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</row>
    <row r="109" spans="14:25" x14ac:dyDescent="0.3"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</row>
    <row r="110" spans="14:25" x14ac:dyDescent="0.3"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</row>
    <row r="111" spans="14:25" x14ac:dyDescent="0.3"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</row>
    <row r="112" spans="14:25" x14ac:dyDescent="0.3"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</row>
    <row r="113" spans="14:25" x14ac:dyDescent="0.3"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</row>
    <row r="114" spans="14:25" x14ac:dyDescent="0.3"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</row>
    <row r="115" spans="14:25" x14ac:dyDescent="0.3"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</row>
    <row r="116" spans="14:25" x14ac:dyDescent="0.3"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</row>
    <row r="117" spans="14:25" x14ac:dyDescent="0.3"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</row>
    <row r="118" spans="14:25" x14ac:dyDescent="0.3"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</row>
    <row r="119" spans="14:25" x14ac:dyDescent="0.3"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</row>
    <row r="120" spans="14:25" x14ac:dyDescent="0.3"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</row>
    <row r="121" spans="14:25" x14ac:dyDescent="0.3"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</row>
    <row r="122" spans="14:25" x14ac:dyDescent="0.3"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14:25" x14ac:dyDescent="0.3"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</row>
    <row r="124" spans="14:25" x14ac:dyDescent="0.3"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</row>
    <row r="125" spans="14:25" x14ac:dyDescent="0.3"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</row>
    <row r="126" spans="14:25" x14ac:dyDescent="0.3"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</row>
    <row r="127" spans="14:25" x14ac:dyDescent="0.3"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</row>
    <row r="128" spans="14:25" x14ac:dyDescent="0.3"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</row>
    <row r="129" spans="14:25" x14ac:dyDescent="0.3"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</row>
    <row r="130" spans="14:25" x14ac:dyDescent="0.3"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</row>
    <row r="131" spans="14:25" x14ac:dyDescent="0.3"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</row>
    <row r="132" spans="14:25" x14ac:dyDescent="0.3"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</row>
    <row r="133" spans="14:25" x14ac:dyDescent="0.3"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</row>
    <row r="134" spans="14:25" x14ac:dyDescent="0.3"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</row>
    <row r="135" spans="14:25" x14ac:dyDescent="0.3"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</row>
    <row r="136" spans="14:25" x14ac:dyDescent="0.3"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</row>
    <row r="137" spans="14:25" x14ac:dyDescent="0.3"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</row>
    <row r="138" spans="14:25" x14ac:dyDescent="0.3"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</row>
    <row r="139" spans="14:25" x14ac:dyDescent="0.3"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</row>
    <row r="140" spans="14:25" x14ac:dyDescent="0.3"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</row>
    <row r="141" spans="14:25" x14ac:dyDescent="0.3"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</row>
    <row r="142" spans="14:25" x14ac:dyDescent="0.3"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</row>
    <row r="143" spans="14:25" x14ac:dyDescent="0.3"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</row>
    <row r="144" spans="14:25" x14ac:dyDescent="0.3"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</row>
    <row r="145" spans="14:25" x14ac:dyDescent="0.3"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</row>
  </sheetData>
  <sheetProtection selectLockedCells="1"/>
  <mergeCells count="52">
    <mergeCell ref="D43:I43"/>
    <mergeCell ref="J43:M43"/>
    <mergeCell ref="D44:I44"/>
    <mergeCell ref="J44:M44"/>
    <mergeCell ref="D40:I40"/>
    <mergeCell ref="J40:M40"/>
    <mergeCell ref="D41:I41"/>
    <mergeCell ref="J41:M41"/>
    <mergeCell ref="D42:I42"/>
    <mergeCell ref="J42:M42"/>
    <mergeCell ref="D37:I37"/>
    <mergeCell ref="J37:M37"/>
    <mergeCell ref="D38:I38"/>
    <mergeCell ref="J38:M38"/>
    <mergeCell ref="D39:I39"/>
    <mergeCell ref="J39:M39"/>
    <mergeCell ref="D34:I34"/>
    <mergeCell ref="J34:M34"/>
    <mergeCell ref="D35:I35"/>
    <mergeCell ref="J35:M35"/>
    <mergeCell ref="D36:I36"/>
    <mergeCell ref="J36:M36"/>
    <mergeCell ref="D31:I31"/>
    <mergeCell ref="J31:M31"/>
    <mergeCell ref="D32:I32"/>
    <mergeCell ref="J32:M32"/>
    <mergeCell ref="D33:I33"/>
    <mergeCell ref="J33:M33"/>
    <mergeCell ref="D28:I28"/>
    <mergeCell ref="J28:M28"/>
    <mergeCell ref="D29:I29"/>
    <mergeCell ref="J29:M29"/>
    <mergeCell ref="D30:I30"/>
    <mergeCell ref="J30:M30"/>
    <mergeCell ref="D25:I25"/>
    <mergeCell ref="J25:M25"/>
    <mergeCell ref="D26:I26"/>
    <mergeCell ref="J26:M26"/>
    <mergeCell ref="D27:I27"/>
    <mergeCell ref="J27:M27"/>
    <mergeCell ref="D22:I22"/>
    <mergeCell ref="J22:M22"/>
    <mergeCell ref="D23:I23"/>
    <mergeCell ref="J23:M23"/>
    <mergeCell ref="D24:I24"/>
    <mergeCell ref="J24:M24"/>
    <mergeCell ref="D19:I19"/>
    <mergeCell ref="J19:M19"/>
    <mergeCell ref="D20:I20"/>
    <mergeCell ref="J20:M20"/>
    <mergeCell ref="D21:I21"/>
    <mergeCell ref="J21:M2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EV24"/>
  <sheetViews>
    <sheetView zoomScale="50" zoomScaleNormal="50" workbookViewId="0">
      <selection activeCell="U17" sqref="U17"/>
    </sheetView>
  </sheetViews>
  <sheetFormatPr defaultColWidth="8.88671875" defaultRowHeight="14.4" x14ac:dyDescent="0.3"/>
  <cols>
    <col min="1" max="1" width="10.6640625" style="36" customWidth="1"/>
    <col min="2" max="2" width="8.88671875" style="36"/>
    <col min="3" max="3" width="9.5546875" style="36" customWidth="1"/>
    <col min="4" max="4" width="8.88671875" style="36"/>
    <col min="5" max="5" width="10.6640625" style="36" customWidth="1"/>
    <col min="6" max="16384" width="8.88671875" style="36"/>
  </cols>
  <sheetData>
    <row r="1" spans="1:152" ht="40.950000000000003" customHeight="1" x14ac:dyDescent="0.65">
      <c r="A1" s="41" t="str">
        <f>IF(A7=B7,"Z","X")</f>
        <v>Z</v>
      </c>
      <c r="B1" s="41" t="str">
        <f>IF(A8=B8,"A","X")</f>
        <v>A</v>
      </c>
      <c r="C1" s="43" t="s">
        <v>42</v>
      </c>
      <c r="D1" s="43" t="s">
        <v>43</v>
      </c>
      <c r="E1" s="41" t="str">
        <f>IF(J10=N10,"O","X")</f>
        <v>O</v>
      </c>
      <c r="F1" s="43" t="s">
        <v>34</v>
      </c>
      <c r="G1" s="41" t="str">
        <f>IF(A11=B11,"N","X")</f>
        <v>N</v>
      </c>
      <c r="H1" s="41" t="str">
        <f>IF(A9=B9,"I","X")</f>
        <v>I</v>
      </c>
      <c r="I1" s="43" t="s">
        <v>37</v>
      </c>
      <c r="J1" s="43" t="str">
        <f>IF(A9=B9,"I","X")</f>
        <v>I</v>
      </c>
      <c r="K1" s="42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</row>
    <row r="2" spans="1:152" ht="40.950000000000003" customHeight="1" x14ac:dyDescent="0.65">
      <c r="A2" s="41" t="str">
        <f>IF(A8=B8,"N","X")</f>
        <v>N</v>
      </c>
      <c r="B2" s="43" t="str">
        <f>IF(A8=B8,"A","X")</f>
        <v>A</v>
      </c>
      <c r="C2" s="41" t="str">
        <f>IF(A13=B13,"K","X")</f>
        <v>K</v>
      </c>
      <c r="D2" s="46" t="s">
        <v>38</v>
      </c>
      <c r="E2" s="46" t="s">
        <v>34</v>
      </c>
      <c r="F2" s="42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</row>
    <row r="3" spans="1:152" ht="40.950000000000003" customHeight="1" x14ac:dyDescent="0.65">
      <c r="A3" s="41" t="str">
        <f>IF(A9=B9,"O","X")</f>
        <v>O</v>
      </c>
      <c r="B3" s="41" t="str">
        <f>IF(A17=B17,"G","X")</f>
        <v>G</v>
      </c>
      <c r="C3" s="41" t="str">
        <f>IF(A18=B18,"L","X")</f>
        <v>L</v>
      </c>
      <c r="D3" s="43" t="str">
        <f>IF(A8=B8,"A","X")</f>
        <v>A</v>
      </c>
      <c r="E3" s="41" t="str">
        <f>IF(A15=B15,"Š","X")</f>
        <v>Š</v>
      </c>
      <c r="F3" s="41" t="str">
        <f>IF(A16=B16,"E","X")</f>
        <v>E</v>
      </c>
      <c r="G3" s="43" t="s">
        <v>70</v>
      </c>
      <c r="H3" s="43" t="str">
        <f>IF(A8=B8,"A","X")</f>
        <v>A</v>
      </c>
      <c r="I3" s="43" t="str">
        <f>IF(A11=B11,"N","X")</f>
        <v>N</v>
      </c>
      <c r="J3" s="43" t="s">
        <v>71</v>
      </c>
      <c r="K3" s="43" t="str">
        <f>IF(A16=B16,"E","X")</f>
        <v>E</v>
      </c>
      <c r="L3" s="42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</row>
    <row r="4" spans="1:152" ht="40.950000000000003" customHeight="1" x14ac:dyDescent="0.65">
      <c r="A4" s="41" t="str">
        <f>IF(A19=B19,"U","X")</f>
        <v>U</v>
      </c>
      <c r="B4" s="41" t="str">
        <f>IF(A20=B20,"S","X")</f>
        <v>S</v>
      </c>
      <c r="C4" s="43" t="s">
        <v>37</v>
      </c>
      <c r="D4" s="43" t="str">
        <f>IF(A18=B18,"L","X")</f>
        <v>L</v>
      </c>
      <c r="E4" s="43" t="str">
        <f>IF(A8=B8,"A","X")</f>
        <v>A</v>
      </c>
      <c r="F4" s="41" t="str">
        <f>IF(A21=B21,"J","X")</f>
        <v>J</v>
      </c>
      <c r="G4" s="43" t="str">
        <f>IF(A16=B16,"E","X")</f>
        <v>E</v>
      </c>
      <c r="H4" s="43" t="str">
        <f>IF(A11=B11,"N","X")</f>
        <v>N</v>
      </c>
      <c r="I4" s="43" t="str">
        <f>IF(J10=N10,"O","X")</f>
        <v>O</v>
      </c>
      <c r="J4" s="43" t="str">
        <f>IF(A20=B20,"S","X")</f>
        <v>S</v>
      </c>
      <c r="K4" s="43" t="s">
        <v>43</v>
      </c>
      <c r="L4" s="42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</row>
    <row r="5" spans="1:152" ht="40.950000000000003" customHeight="1" x14ac:dyDescent="0.65">
      <c r="A5" s="41" t="str">
        <f>IF(A11=B11,"P","X")</f>
        <v>P</v>
      </c>
      <c r="B5" s="41" t="str">
        <f>IF(A23=B23,"R","X")</f>
        <v>R</v>
      </c>
      <c r="C5" s="43" t="str">
        <f>IF(J10=N10,"O","X")</f>
        <v>O</v>
      </c>
      <c r="D5" s="43" t="s">
        <v>47</v>
      </c>
      <c r="E5" s="43" t="str">
        <f>IF(A8=B8,"A","X")</f>
        <v>A</v>
      </c>
      <c r="F5" s="43" t="str">
        <f>IF(A21=B21,"J","X")</f>
        <v>J</v>
      </c>
      <c r="G5" s="43" t="str">
        <f>IF(A11=B11,"N","X")</f>
        <v>N</v>
      </c>
      <c r="H5" s="47" t="str">
        <f>IF(A9=B9,"I","X")</f>
        <v>I</v>
      </c>
      <c r="I5" s="48" t="str">
        <f>IF(A23=B23,"R","X")</f>
        <v>R</v>
      </c>
      <c r="J5" s="43" t="str">
        <f>IF(A8=B8,"A","X")</f>
        <v>A</v>
      </c>
      <c r="K5" s="43" t="s">
        <v>32</v>
      </c>
      <c r="L5" s="43" t="str">
        <f>IF(A17=B17,"G","X")</f>
        <v>G</v>
      </c>
      <c r="M5" s="43" t="str">
        <f>IF(J10=N10,"O","X")</f>
        <v>O</v>
      </c>
      <c r="N5" s="43" t="s">
        <v>70</v>
      </c>
      <c r="O5" s="43" t="str">
        <f>IF(J10=N10,"O","X")</f>
        <v>O</v>
      </c>
      <c r="P5" s="43" t="str">
        <f>IF(A23=B23,"R","X")</f>
        <v>R</v>
      </c>
      <c r="Q5" s="43" t="str">
        <f>IF(A9=B9,"I","X")</f>
        <v>I</v>
      </c>
      <c r="R5" s="42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</row>
    <row r="6" spans="1:152" ht="40.950000000000003" customHeight="1" x14ac:dyDescent="0.65">
      <c r="A6" s="111" t="s">
        <v>82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</row>
    <row r="7" spans="1:152" ht="40.950000000000003" customHeight="1" x14ac:dyDescent="0.65">
      <c r="A7" s="44" t="s">
        <v>32</v>
      </c>
      <c r="B7" s="45" t="str">
        <f>IF(J7=N7,"Z","X")</f>
        <v>Z</v>
      </c>
      <c r="C7" s="2" t="s">
        <v>74</v>
      </c>
      <c r="D7" s="113" t="str">
        <f>IF(J7=N7,"ZAGREB","NEPRAVILNO")</f>
        <v>ZAGREB</v>
      </c>
      <c r="E7" s="114"/>
      <c r="F7" s="114"/>
      <c r="G7" s="114"/>
      <c r="H7" s="114"/>
      <c r="I7" s="114"/>
      <c r="J7" s="115" t="s">
        <v>72</v>
      </c>
      <c r="K7" s="116"/>
      <c r="L7" s="116"/>
      <c r="M7" s="117"/>
      <c r="N7" s="49" t="s">
        <v>72</v>
      </c>
      <c r="O7" s="49"/>
      <c r="P7" s="50"/>
      <c r="Q7" s="39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</row>
    <row r="8" spans="1:152" ht="40.950000000000003" customHeight="1" x14ac:dyDescent="0.65">
      <c r="A8" s="44" t="s">
        <v>33</v>
      </c>
      <c r="B8" s="45" t="str">
        <f>IF(J8=N8,"A","X")</f>
        <v>A</v>
      </c>
      <c r="C8" s="2" t="s">
        <v>75</v>
      </c>
      <c r="D8" s="113" t="str">
        <f>IF(J8=N8,"ANAKONDA","NEPRAVILNO")</f>
        <v>ANAKONDA</v>
      </c>
      <c r="E8" s="114"/>
      <c r="F8" s="114"/>
      <c r="G8" s="114"/>
      <c r="H8" s="114"/>
      <c r="I8" s="114"/>
      <c r="J8" s="115" t="s">
        <v>50</v>
      </c>
      <c r="K8" s="116"/>
      <c r="L8" s="116"/>
      <c r="M8" s="117"/>
      <c r="N8" s="49" t="s">
        <v>50</v>
      </c>
      <c r="O8" s="49" t="s">
        <v>33</v>
      </c>
      <c r="P8" s="50"/>
      <c r="Q8" s="39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</row>
    <row r="9" spans="1:152" ht="33.6" x14ac:dyDescent="0.65">
      <c r="A9" s="44" t="s">
        <v>68</v>
      </c>
      <c r="B9" s="45" t="str">
        <f>IF(J9=N9,"I","X")</f>
        <v>I</v>
      </c>
      <c r="C9" s="2" t="s">
        <v>76</v>
      </c>
      <c r="D9" s="113" t="str">
        <f>IF(J9=N9,"IZDELEK","NEPRAVILNO")</f>
        <v>IZDELEK</v>
      </c>
      <c r="E9" s="114"/>
      <c r="F9" s="114"/>
      <c r="G9" s="114"/>
      <c r="H9" s="114"/>
      <c r="I9" s="114"/>
      <c r="J9" s="115" t="s">
        <v>77</v>
      </c>
      <c r="K9" s="116"/>
      <c r="L9" s="116"/>
      <c r="M9" s="117"/>
      <c r="N9" s="49" t="s">
        <v>77</v>
      </c>
      <c r="O9" s="49"/>
      <c r="P9" s="50"/>
      <c r="Q9" s="39"/>
    </row>
    <row r="10" spans="1:152" ht="33.6" x14ac:dyDescent="0.65">
      <c r="A10" s="44" t="s">
        <v>35</v>
      </c>
      <c r="B10" s="45" t="str">
        <f>IF(J10=N10,"O","X")</f>
        <v>O</v>
      </c>
      <c r="C10" s="2" t="s">
        <v>78</v>
      </c>
      <c r="D10" s="113" t="str">
        <f>IF(J10=N10,"ORANŽNA","NEPRAVILNO")</f>
        <v>ORANŽNA</v>
      </c>
      <c r="E10" s="114"/>
      <c r="F10" s="114"/>
      <c r="G10" s="114"/>
      <c r="H10" s="114"/>
      <c r="I10" s="114"/>
      <c r="J10" s="115" t="s">
        <v>79</v>
      </c>
      <c r="K10" s="116"/>
      <c r="L10" s="116"/>
      <c r="M10" s="117"/>
      <c r="N10" s="49" t="s">
        <v>79</v>
      </c>
      <c r="O10" s="50"/>
      <c r="P10" s="50"/>
      <c r="Q10" s="39"/>
    </row>
    <row r="11" spans="1:152" ht="33.6" x14ac:dyDescent="0.65">
      <c r="A11" s="44" t="s">
        <v>36</v>
      </c>
      <c r="B11" s="45" t="str">
        <f>IF(J11=N11,"N","X")</f>
        <v>N</v>
      </c>
      <c r="C11" s="2" t="s">
        <v>80</v>
      </c>
      <c r="D11" s="113" t="str">
        <f>IF(J11=N11,"NAKLO","NEPRAVILNO")</f>
        <v>NAKLO</v>
      </c>
      <c r="E11" s="114"/>
      <c r="F11" s="114"/>
      <c r="G11" s="114"/>
      <c r="H11" s="114"/>
      <c r="I11" s="114"/>
      <c r="J11" s="115" t="s">
        <v>81</v>
      </c>
      <c r="K11" s="116"/>
      <c r="L11" s="116"/>
      <c r="M11" s="117"/>
      <c r="N11" s="49" t="s">
        <v>81</v>
      </c>
      <c r="O11" s="50"/>
      <c r="P11" s="50"/>
      <c r="Q11" s="39"/>
    </row>
    <row r="12" spans="1:152" ht="33.6" x14ac:dyDescent="0.65">
      <c r="A12" s="44" t="s">
        <v>36</v>
      </c>
      <c r="B12" s="45" t="str">
        <f>IF(J12=N12,"N","X")</f>
        <v>N</v>
      </c>
      <c r="C12" s="2" t="s">
        <v>83</v>
      </c>
      <c r="D12" s="113" t="str">
        <f>IF(J12=N12,"NIKOLA TESLA","NEPRAVILNO")</f>
        <v>NIKOLA TESLA</v>
      </c>
      <c r="E12" s="114"/>
      <c r="F12" s="114"/>
      <c r="G12" s="114"/>
      <c r="H12" s="114"/>
      <c r="I12" s="114"/>
      <c r="J12" s="115" t="s">
        <v>73</v>
      </c>
      <c r="K12" s="116"/>
      <c r="L12" s="116"/>
      <c r="M12" s="117"/>
      <c r="N12" s="49" t="s">
        <v>73</v>
      </c>
      <c r="O12" s="50"/>
      <c r="P12" s="50"/>
      <c r="Q12" s="39"/>
    </row>
    <row r="13" spans="1:152" ht="33.6" x14ac:dyDescent="0.65">
      <c r="A13" s="44" t="s">
        <v>37</v>
      </c>
      <c r="B13" s="45" t="str">
        <f>IF(J13=N13,"K","X")</f>
        <v>K</v>
      </c>
      <c r="C13" s="2" t="s">
        <v>84</v>
      </c>
      <c r="D13" s="113" t="str">
        <f>IF(J13=N13,"KRANJ","NEPRAVILNO")</f>
        <v>KRANJ</v>
      </c>
      <c r="E13" s="114"/>
      <c r="F13" s="114"/>
      <c r="G13" s="114"/>
      <c r="H13" s="114"/>
      <c r="I13" s="114"/>
      <c r="J13" s="115" t="s">
        <v>85</v>
      </c>
      <c r="K13" s="116"/>
      <c r="L13" s="116"/>
      <c r="M13" s="117"/>
      <c r="N13" s="49" t="s">
        <v>85</v>
      </c>
      <c r="O13" s="50"/>
      <c r="P13" s="50"/>
      <c r="Q13" s="39"/>
    </row>
    <row r="14" spans="1:152" ht="33.6" x14ac:dyDescent="0.65">
      <c r="A14" s="44" t="s">
        <v>35</v>
      </c>
      <c r="B14" s="45" t="str">
        <f>IF(J14=N14,"O","X")</f>
        <v>O</v>
      </c>
      <c r="C14" s="2" t="s">
        <v>86</v>
      </c>
      <c r="D14" s="113" t="str">
        <f>IF(J14=N14,"ODPADEK","NEPRAVILNO")</f>
        <v>ODPADEK</v>
      </c>
      <c r="E14" s="114"/>
      <c r="F14" s="114"/>
      <c r="G14" s="114"/>
      <c r="H14" s="114"/>
      <c r="I14" s="114"/>
      <c r="J14" s="115" t="s">
        <v>87</v>
      </c>
      <c r="K14" s="116"/>
      <c r="L14" s="116"/>
      <c r="M14" s="117"/>
      <c r="N14" s="49" t="s">
        <v>87</v>
      </c>
      <c r="O14" s="50"/>
      <c r="P14" s="50"/>
      <c r="Q14" s="39"/>
    </row>
    <row r="15" spans="1:152" ht="33.6" x14ac:dyDescent="0.65">
      <c r="A15" s="44" t="s">
        <v>39</v>
      </c>
      <c r="B15" s="45" t="str">
        <f>IF(J15=N15,"Š","X")</f>
        <v>Š</v>
      </c>
      <c r="C15" s="2" t="s">
        <v>88</v>
      </c>
      <c r="D15" s="113" t="str">
        <f>IF(J15=N15,"ŠOLA","NEPRAVILNO")</f>
        <v>ŠOLA</v>
      </c>
      <c r="E15" s="114"/>
      <c r="F15" s="114"/>
      <c r="G15" s="114"/>
      <c r="H15" s="114"/>
      <c r="I15" s="114"/>
      <c r="J15" s="115" t="s">
        <v>89</v>
      </c>
      <c r="K15" s="116"/>
      <c r="L15" s="116"/>
      <c r="M15" s="117"/>
      <c r="N15" s="49" t="s">
        <v>89</v>
      </c>
      <c r="O15" s="50"/>
      <c r="P15" s="50"/>
      <c r="Q15" s="39"/>
    </row>
    <row r="16" spans="1:152" ht="33.6" x14ac:dyDescent="0.65">
      <c r="A16" s="44" t="s">
        <v>44</v>
      </c>
      <c r="B16" s="45" t="str">
        <f>IF(J16=N16,"E","X")</f>
        <v>E</v>
      </c>
      <c r="C16" s="2" t="s">
        <v>91</v>
      </c>
      <c r="D16" s="113" t="str">
        <f>IF(J16=N16,"EVROPA","NEPRAVILNO")</f>
        <v>EVROPA</v>
      </c>
      <c r="E16" s="114"/>
      <c r="F16" s="114"/>
      <c r="G16" s="114"/>
      <c r="H16" s="114"/>
      <c r="I16" s="114"/>
      <c r="J16" s="115" t="s">
        <v>90</v>
      </c>
      <c r="K16" s="116"/>
      <c r="L16" s="116"/>
      <c r="M16" s="117"/>
      <c r="N16" s="49" t="s">
        <v>90</v>
      </c>
      <c r="O16" s="50"/>
      <c r="P16" s="50"/>
      <c r="Q16" s="39"/>
    </row>
    <row r="17" spans="1:17" ht="33.6" x14ac:dyDescent="0.65">
      <c r="A17" s="44" t="s">
        <v>46</v>
      </c>
      <c r="B17" s="45" t="str">
        <f>IF(J17=N17,"G","X")</f>
        <v>G</v>
      </c>
      <c r="C17" s="2" t="s">
        <v>92</v>
      </c>
      <c r="D17" s="113" t="str">
        <f>IF(J17=N17,"GRAD","NEPRAVILNO")</f>
        <v>GRAD</v>
      </c>
      <c r="E17" s="114"/>
      <c r="F17" s="114"/>
      <c r="G17" s="114"/>
      <c r="H17" s="114"/>
      <c r="I17" s="114"/>
      <c r="J17" s="115" t="s">
        <v>52</v>
      </c>
      <c r="K17" s="116"/>
      <c r="L17" s="116"/>
      <c r="M17" s="117"/>
      <c r="N17" s="49" t="s">
        <v>52</v>
      </c>
      <c r="O17" s="50"/>
      <c r="P17" s="50"/>
      <c r="Q17" s="39"/>
    </row>
    <row r="18" spans="1:17" ht="33.6" x14ac:dyDescent="0.65">
      <c r="A18" s="44" t="s">
        <v>69</v>
      </c>
      <c r="B18" s="45" t="str">
        <f>IF(J18=N18,"L","X")</f>
        <v>L</v>
      </c>
      <c r="C18" s="2" t="s">
        <v>93</v>
      </c>
      <c r="D18" s="113" t="str">
        <f>IF(J18=N18,"LJUBLJANA","NEPRAVILNO")</f>
        <v>LJUBLJANA</v>
      </c>
      <c r="E18" s="114"/>
      <c r="F18" s="114"/>
      <c r="G18" s="114"/>
      <c r="H18" s="114"/>
      <c r="I18" s="114"/>
      <c r="J18" s="115" t="s">
        <v>94</v>
      </c>
      <c r="K18" s="116"/>
      <c r="L18" s="116"/>
      <c r="M18" s="117"/>
      <c r="N18" s="49" t="s">
        <v>94</v>
      </c>
      <c r="O18" s="50"/>
      <c r="P18" s="50"/>
      <c r="Q18" s="39"/>
    </row>
    <row r="19" spans="1:17" ht="33.6" x14ac:dyDescent="0.65">
      <c r="A19" s="44" t="s">
        <v>38</v>
      </c>
      <c r="B19" s="45" t="str">
        <f>IF(J19=N19,"U","X")</f>
        <v>U</v>
      </c>
      <c r="C19" s="2" t="s">
        <v>95</v>
      </c>
      <c r="D19" s="113" t="str">
        <f>IF(J19=N19,"UNIFORMA","NEPRAVILNO")</f>
        <v>UNIFORMA</v>
      </c>
      <c r="E19" s="114"/>
      <c r="F19" s="114"/>
      <c r="G19" s="114"/>
      <c r="H19" s="114"/>
      <c r="I19" s="114"/>
      <c r="J19" s="115" t="s">
        <v>96</v>
      </c>
      <c r="K19" s="116"/>
      <c r="L19" s="116"/>
      <c r="M19" s="117"/>
      <c r="N19" s="49" t="s">
        <v>96</v>
      </c>
      <c r="O19" s="50"/>
      <c r="P19" s="50"/>
      <c r="Q19" s="39"/>
    </row>
    <row r="20" spans="1:17" ht="33.6" x14ac:dyDescent="0.65">
      <c r="A20" s="44" t="s">
        <v>42</v>
      </c>
      <c r="B20" s="45" t="str">
        <f>IF(J20=N20,"S","X")</f>
        <v>S</v>
      </c>
      <c r="C20" s="2" t="s">
        <v>97</v>
      </c>
      <c r="D20" s="113" t="str">
        <f>IF(J20=N20,"SAVA","NEPRAVILNO")</f>
        <v>SAVA</v>
      </c>
      <c r="E20" s="114"/>
      <c r="F20" s="114"/>
      <c r="G20" s="114"/>
      <c r="H20" s="114"/>
      <c r="I20" s="114"/>
      <c r="J20" s="115" t="s">
        <v>51</v>
      </c>
      <c r="K20" s="116"/>
      <c r="L20" s="116"/>
      <c r="M20" s="117"/>
      <c r="N20" s="49" t="s">
        <v>51</v>
      </c>
      <c r="O20" s="50"/>
      <c r="P20" s="50"/>
      <c r="Q20" s="39"/>
    </row>
    <row r="21" spans="1:17" ht="33.6" x14ac:dyDescent="0.65">
      <c r="A21" s="44" t="s">
        <v>71</v>
      </c>
      <c r="B21" s="45" t="str">
        <f>IF(J21=N21,"J","X")</f>
        <v>J</v>
      </c>
      <c r="C21" s="2" t="s">
        <v>98</v>
      </c>
      <c r="D21" s="113" t="str">
        <f>IF(J21=N21,"JEZERO","NEPRAVILNO")</f>
        <v>JEZERO</v>
      </c>
      <c r="E21" s="114"/>
      <c r="F21" s="114"/>
      <c r="G21" s="114"/>
      <c r="H21" s="114"/>
      <c r="I21" s="114"/>
      <c r="J21" s="115" t="s">
        <v>99</v>
      </c>
      <c r="K21" s="116"/>
      <c r="L21" s="116"/>
      <c r="M21" s="117"/>
      <c r="N21" s="49" t="s">
        <v>99</v>
      </c>
      <c r="O21" s="50"/>
      <c r="P21" s="50"/>
      <c r="Q21" s="39"/>
    </row>
    <row r="22" spans="1:17" ht="33.6" x14ac:dyDescent="0.65">
      <c r="A22" s="44" t="s">
        <v>34</v>
      </c>
      <c r="B22" s="45" t="str">
        <f>IF(J22=N22,"P","X")</f>
        <v>P</v>
      </c>
      <c r="C22" s="2" t="s">
        <v>101</v>
      </c>
      <c r="D22" s="113" t="str">
        <f>IF(J22=N22,"PARIZ","NEPRAVILNO")</f>
        <v>PARIZ</v>
      </c>
      <c r="E22" s="114"/>
      <c r="F22" s="114"/>
      <c r="G22" s="114"/>
      <c r="H22" s="114"/>
      <c r="I22" s="114"/>
      <c r="J22" s="115" t="s">
        <v>100</v>
      </c>
      <c r="K22" s="116"/>
      <c r="L22" s="116"/>
      <c r="M22" s="117"/>
      <c r="N22" s="49" t="s">
        <v>100</v>
      </c>
      <c r="O22" s="50"/>
      <c r="P22" s="50"/>
      <c r="Q22" s="39"/>
    </row>
    <row r="23" spans="1:17" ht="33.6" x14ac:dyDescent="0.65">
      <c r="A23" s="44" t="s">
        <v>45</v>
      </c>
      <c r="B23" s="45" t="str">
        <f>IF(J23=N23,"R","X")</f>
        <v>R</v>
      </c>
      <c r="C23" s="2" t="s">
        <v>102</v>
      </c>
      <c r="D23" s="113" t="str">
        <f>IF(J23=N23,"REKA","NEPRAVILNO")</f>
        <v>REKA</v>
      </c>
      <c r="E23" s="114"/>
      <c r="F23" s="114"/>
      <c r="G23" s="114"/>
      <c r="H23" s="114"/>
      <c r="I23" s="114"/>
      <c r="J23" s="115" t="s">
        <v>103</v>
      </c>
      <c r="K23" s="116"/>
      <c r="L23" s="116"/>
      <c r="M23" s="117"/>
      <c r="N23" s="49" t="s">
        <v>103</v>
      </c>
      <c r="O23" s="50"/>
      <c r="P23" s="50"/>
      <c r="Q23" s="39"/>
    </row>
    <row r="24" spans="1:17" x14ac:dyDescent="0.3">
      <c r="A24" s="39"/>
    </row>
  </sheetData>
  <mergeCells count="35">
    <mergeCell ref="D22:I22"/>
    <mergeCell ref="J22:M22"/>
    <mergeCell ref="D23:I23"/>
    <mergeCell ref="J23:M23"/>
    <mergeCell ref="D20:I20"/>
    <mergeCell ref="J20:M20"/>
    <mergeCell ref="D21:I21"/>
    <mergeCell ref="J21:M21"/>
    <mergeCell ref="D16:I16"/>
    <mergeCell ref="J16:M16"/>
    <mergeCell ref="D17:I17"/>
    <mergeCell ref="J17:M17"/>
    <mergeCell ref="D18:I18"/>
    <mergeCell ref="J18:M18"/>
    <mergeCell ref="D19:I19"/>
    <mergeCell ref="J19:M19"/>
    <mergeCell ref="D9:I9"/>
    <mergeCell ref="J9:M9"/>
    <mergeCell ref="D15:I15"/>
    <mergeCell ref="J15:M15"/>
    <mergeCell ref="D10:I10"/>
    <mergeCell ref="J10:M10"/>
    <mergeCell ref="D11:I11"/>
    <mergeCell ref="J11:M11"/>
    <mergeCell ref="D12:I12"/>
    <mergeCell ref="J12:M12"/>
    <mergeCell ref="D13:I13"/>
    <mergeCell ref="J13:M13"/>
    <mergeCell ref="D14:I14"/>
    <mergeCell ref="J14:M14"/>
    <mergeCell ref="A6:X6"/>
    <mergeCell ref="D7:I7"/>
    <mergeCell ref="J7:M7"/>
    <mergeCell ref="D8:I8"/>
    <mergeCell ref="J8:M8"/>
  </mergeCells>
  <conditionalFormatting sqref="A1">
    <cfRule type="cellIs" dxfId="179" priority="328" operator="notEqual">
      <formula>"Z"</formula>
    </cfRule>
  </conditionalFormatting>
  <conditionalFormatting sqref="B1">
    <cfRule type="cellIs" dxfId="178" priority="327" operator="notEqual">
      <formula>"A"</formula>
    </cfRule>
  </conditionalFormatting>
  <conditionalFormatting sqref="C1">
    <cfRule type="cellIs" dxfId="177" priority="326" operator="notEqual">
      <formula>"S"</formula>
    </cfRule>
  </conditionalFormatting>
  <conditionalFormatting sqref="D1">
    <cfRule type="cellIs" dxfId="176" priority="325" operator="notEqual">
      <formula>"T"</formula>
    </cfRule>
  </conditionalFormatting>
  <conditionalFormatting sqref="E1">
    <cfRule type="cellIs" dxfId="175" priority="324" operator="notEqual">
      <formula>"O"</formula>
    </cfRule>
  </conditionalFormatting>
  <conditionalFormatting sqref="F1">
    <cfRule type="cellIs" dxfId="174" priority="323" operator="notEqual">
      <formula>"P"</formula>
    </cfRule>
  </conditionalFormatting>
  <conditionalFormatting sqref="G1">
    <cfRule type="cellIs" dxfId="173" priority="322" operator="notEqual">
      <formula>"N"</formula>
    </cfRule>
  </conditionalFormatting>
  <conditionalFormatting sqref="H1">
    <cfRule type="cellIs" dxfId="172" priority="321" operator="notEqual">
      <formula>"I"</formula>
    </cfRule>
  </conditionalFormatting>
  <conditionalFormatting sqref="I1">
    <cfRule type="cellIs" dxfId="171" priority="320" operator="notEqual">
      <formula>"K"</formula>
    </cfRule>
  </conditionalFormatting>
  <conditionalFormatting sqref="J1">
    <cfRule type="cellIs" dxfId="170" priority="319" operator="notEqual">
      <formula>"I"</formula>
    </cfRule>
  </conditionalFormatting>
  <conditionalFormatting sqref="K1">
    <cfRule type="cellIs" dxfId="169" priority="318" operator="notEqual">
      <formula>"A"</formula>
    </cfRule>
  </conditionalFormatting>
  <conditionalFormatting sqref="L1">
    <cfRule type="cellIs" dxfId="168" priority="317" operator="notEqual">
      <formula>"A"</formula>
    </cfRule>
  </conditionalFormatting>
  <conditionalFormatting sqref="M1">
    <cfRule type="cellIs" dxfId="167" priority="316" operator="notEqual">
      <formula>"A"</formula>
    </cfRule>
  </conditionalFormatting>
  <conditionalFormatting sqref="N1">
    <cfRule type="cellIs" dxfId="166" priority="315" operator="notEqual">
      <formula>"A"</formula>
    </cfRule>
  </conditionalFormatting>
  <conditionalFormatting sqref="O1">
    <cfRule type="cellIs" dxfId="165" priority="314" operator="notEqual">
      <formula>"A"</formula>
    </cfRule>
  </conditionalFormatting>
  <conditionalFormatting sqref="P1">
    <cfRule type="cellIs" dxfId="164" priority="313" operator="notEqual">
      <formula>"A"</formula>
    </cfRule>
  </conditionalFormatting>
  <conditionalFormatting sqref="Q1">
    <cfRule type="cellIs" dxfId="163" priority="312" operator="notEqual">
      <formula>"A"</formula>
    </cfRule>
  </conditionalFormatting>
  <conditionalFormatting sqref="R1">
    <cfRule type="cellIs" dxfId="162" priority="311" operator="notEqual">
      <formula>"A"</formula>
    </cfRule>
  </conditionalFormatting>
  <conditionalFormatting sqref="A2">
    <cfRule type="cellIs" dxfId="161" priority="310" operator="notEqual">
      <formula>"N"</formula>
    </cfRule>
  </conditionalFormatting>
  <conditionalFormatting sqref="B2">
    <cfRule type="cellIs" dxfId="160" priority="309" operator="notEqual">
      <formula>"A"</formula>
    </cfRule>
  </conditionalFormatting>
  <conditionalFormatting sqref="C2">
    <cfRule type="cellIs" dxfId="159" priority="308" operator="notEqual">
      <formula>"K"</formula>
    </cfRule>
  </conditionalFormatting>
  <conditionalFormatting sqref="D2">
    <cfRule type="cellIs" dxfId="158" priority="307" operator="notEqual">
      <formula>"U"</formula>
    </cfRule>
  </conditionalFormatting>
  <conditionalFormatting sqref="E2">
    <cfRule type="cellIs" dxfId="157" priority="306" operator="notEqual">
      <formula>"P"</formula>
    </cfRule>
  </conditionalFormatting>
  <conditionalFormatting sqref="F2">
    <cfRule type="cellIs" dxfId="156" priority="305" operator="notEqual">
      <formula>"A"</formula>
    </cfRule>
  </conditionalFormatting>
  <conditionalFormatting sqref="G2">
    <cfRule type="cellIs" dxfId="155" priority="304" operator="notEqual">
      <formula>"A"</formula>
    </cfRule>
  </conditionalFormatting>
  <conditionalFormatting sqref="H2">
    <cfRule type="cellIs" dxfId="154" priority="303" operator="notEqual">
      <formula>"A"</formula>
    </cfRule>
  </conditionalFormatting>
  <conditionalFormatting sqref="I2">
    <cfRule type="cellIs" dxfId="153" priority="302" operator="notEqual">
      <formula>"A"</formula>
    </cfRule>
  </conditionalFormatting>
  <conditionalFormatting sqref="J2">
    <cfRule type="cellIs" dxfId="152" priority="301" operator="notEqual">
      <formula>"A"</formula>
    </cfRule>
  </conditionalFormatting>
  <conditionalFormatting sqref="K2">
    <cfRule type="cellIs" dxfId="151" priority="300" operator="notEqual">
      <formula>"A"</formula>
    </cfRule>
  </conditionalFormatting>
  <conditionalFormatting sqref="L2">
    <cfRule type="cellIs" dxfId="150" priority="299" operator="notEqual">
      <formula>"A"</formula>
    </cfRule>
  </conditionalFormatting>
  <conditionalFormatting sqref="M2">
    <cfRule type="cellIs" dxfId="149" priority="298" operator="notEqual">
      <formula>"A"</formula>
    </cfRule>
  </conditionalFormatting>
  <conditionalFormatting sqref="N2">
    <cfRule type="cellIs" dxfId="148" priority="297" operator="notEqual">
      <formula>"A"</formula>
    </cfRule>
  </conditionalFormatting>
  <conditionalFormatting sqref="O2">
    <cfRule type="cellIs" dxfId="147" priority="296" operator="notEqual">
      <formula>"A"</formula>
    </cfRule>
  </conditionalFormatting>
  <conditionalFormatting sqref="P2">
    <cfRule type="cellIs" dxfId="146" priority="295" operator="notEqual">
      <formula>"A"</formula>
    </cfRule>
  </conditionalFormatting>
  <conditionalFormatting sqref="Q2">
    <cfRule type="cellIs" dxfId="145" priority="294" operator="notEqual">
      <formula>"A"</formula>
    </cfRule>
  </conditionalFormatting>
  <conditionalFormatting sqref="R2">
    <cfRule type="cellIs" dxfId="144" priority="293" operator="notEqual">
      <formula>"A"</formula>
    </cfRule>
  </conditionalFormatting>
  <conditionalFormatting sqref="B3">
    <cfRule type="cellIs" dxfId="143" priority="292" operator="notEqual">
      <formula>"G"</formula>
    </cfRule>
  </conditionalFormatting>
  <conditionalFormatting sqref="C3">
    <cfRule type="cellIs" dxfId="142" priority="291" operator="notEqual">
      <formula>"L"</formula>
    </cfRule>
  </conditionalFormatting>
  <conditionalFormatting sqref="D3">
    <cfRule type="cellIs" dxfId="141" priority="290" operator="notEqual">
      <formula>"A"</formula>
    </cfRule>
  </conditionalFormatting>
  <conditionalFormatting sqref="E3">
    <cfRule type="cellIs" dxfId="140" priority="289" operator="notEqual">
      <formula>"Š"</formula>
    </cfRule>
  </conditionalFormatting>
  <conditionalFormatting sqref="F3">
    <cfRule type="cellIs" dxfId="139" priority="288" operator="notEqual">
      <formula>"E"</formula>
    </cfRule>
  </conditionalFormatting>
  <conditionalFormatting sqref="G3">
    <cfRule type="cellIs" dxfId="138" priority="287" operator="notEqual">
      <formula>"V"</formula>
    </cfRule>
  </conditionalFormatting>
  <conditionalFormatting sqref="H3">
    <cfRule type="cellIs" dxfId="137" priority="286" operator="notEqual">
      <formula>"A"</formula>
    </cfRule>
  </conditionalFormatting>
  <conditionalFormatting sqref="I3">
    <cfRule type="cellIs" dxfId="136" priority="285" operator="notEqual">
      <formula>"N"</formula>
    </cfRule>
  </conditionalFormatting>
  <conditionalFormatting sqref="J3">
    <cfRule type="cellIs" dxfId="135" priority="284" operator="notEqual">
      <formula>"J"</formula>
    </cfRule>
  </conditionalFormatting>
  <conditionalFormatting sqref="K3">
    <cfRule type="cellIs" dxfId="134" priority="283" operator="notEqual">
      <formula>"E"</formula>
    </cfRule>
  </conditionalFormatting>
  <conditionalFormatting sqref="L3">
    <cfRule type="cellIs" dxfId="133" priority="282" operator="notEqual">
      <formula>"A"</formula>
    </cfRule>
  </conditionalFormatting>
  <conditionalFormatting sqref="M3">
    <cfRule type="cellIs" dxfId="132" priority="281" operator="notEqual">
      <formula>"A"</formula>
    </cfRule>
  </conditionalFormatting>
  <conditionalFormatting sqref="N3">
    <cfRule type="cellIs" dxfId="131" priority="280" operator="notEqual">
      <formula>"A"</formula>
    </cfRule>
  </conditionalFormatting>
  <conditionalFormatting sqref="O3">
    <cfRule type="cellIs" dxfId="130" priority="279" operator="notEqual">
      <formula>"A"</formula>
    </cfRule>
  </conditionalFormatting>
  <conditionalFormatting sqref="P3">
    <cfRule type="cellIs" dxfId="129" priority="278" operator="notEqual">
      <formula>"A"</formula>
    </cfRule>
  </conditionalFormatting>
  <conditionalFormatting sqref="Q3">
    <cfRule type="cellIs" dxfId="128" priority="277" operator="notEqual">
      <formula>"A"</formula>
    </cfRule>
  </conditionalFormatting>
  <conditionalFormatting sqref="R3">
    <cfRule type="cellIs" dxfId="127" priority="276" operator="notEqual">
      <formula>"A"</formula>
    </cfRule>
  </conditionalFormatting>
  <conditionalFormatting sqref="A3">
    <cfRule type="cellIs" dxfId="126" priority="275" operator="notEqual">
      <formula>"O"</formula>
    </cfRule>
  </conditionalFormatting>
  <conditionalFormatting sqref="B4">
    <cfRule type="cellIs" dxfId="125" priority="274" operator="notEqual">
      <formula>"S"</formula>
    </cfRule>
  </conditionalFormatting>
  <conditionalFormatting sqref="C4">
    <cfRule type="cellIs" dxfId="124" priority="273" operator="notEqual">
      <formula>"K"</formula>
    </cfRule>
  </conditionalFormatting>
  <conditionalFormatting sqref="D4">
    <cfRule type="cellIs" dxfId="123" priority="272" operator="notEqual">
      <formula>"L"</formula>
    </cfRule>
  </conditionalFormatting>
  <conditionalFormatting sqref="E4">
    <cfRule type="cellIs" dxfId="122" priority="271" operator="notEqual">
      <formula>"A"</formula>
    </cfRule>
  </conditionalFormatting>
  <conditionalFormatting sqref="F4">
    <cfRule type="cellIs" dxfId="121" priority="270" operator="notEqual">
      <formula>"J"</formula>
    </cfRule>
  </conditionalFormatting>
  <conditionalFormatting sqref="G4">
    <cfRule type="cellIs" dxfId="120" priority="269" operator="notEqual">
      <formula>"E"</formula>
    </cfRule>
  </conditionalFormatting>
  <conditionalFormatting sqref="H4">
    <cfRule type="cellIs" dxfId="119" priority="268" operator="notEqual">
      <formula>"N"</formula>
    </cfRule>
  </conditionalFormatting>
  <conditionalFormatting sqref="I4">
    <cfRule type="cellIs" dxfId="118" priority="267" operator="notEqual">
      <formula>"O"</formula>
    </cfRule>
  </conditionalFormatting>
  <conditionalFormatting sqref="J4">
    <cfRule type="cellIs" dxfId="117" priority="266" operator="notEqual">
      <formula>"S"</formula>
    </cfRule>
  </conditionalFormatting>
  <conditionalFormatting sqref="K4">
    <cfRule type="cellIs" dxfId="116" priority="265" operator="notEqual">
      <formula>"T"</formula>
    </cfRule>
  </conditionalFormatting>
  <conditionalFormatting sqref="L4">
    <cfRule type="cellIs" dxfId="115" priority="264" operator="notEqual">
      <formula>"A"</formula>
    </cfRule>
  </conditionalFormatting>
  <conditionalFormatting sqref="M4">
    <cfRule type="cellIs" dxfId="114" priority="263" operator="notEqual">
      <formula>"A"</formula>
    </cfRule>
  </conditionalFormatting>
  <conditionalFormatting sqref="N4">
    <cfRule type="cellIs" dxfId="113" priority="262" operator="notEqual">
      <formula>"A"</formula>
    </cfRule>
  </conditionalFormatting>
  <conditionalFormatting sqref="O4">
    <cfRule type="cellIs" dxfId="112" priority="261" operator="notEqual">
      <formula>"A"</formula>
    </cfRule>
  </conditionalFormatting>
  <conditionalFormatting sqref="P4">
    <cfRule type="cellIs" dxfId="111" priority="260" operator="notEqual">
      <formula>"A"</formula>
    </cfRule>
  </conditionalFormatting>
  <conditionalFormatting sqref="Q4">
    <cfRule type="cellIs" dxfId="110" priority="259" operator="notEqual">
      <formula>"A"</formula>
    </cfRule>
  </conditionalFormatting>
  <conditionalFormatting sqref="R4">
    <cfRule type="cellIs" dxfId="109" priority="258" operator="notEqual">
      <formula>"A"</formula>
    </cfRule>
  </conditionalFormatting>
  <conditionalFormatting sqref="B5">
    <cfRule type="cellIs" dxfId="108" priority="257" operator="notEqual">
      <formula>"R"</formula>
    </cfRule>
  </conditionalFormatting>
  <conditionalFormatting sqref="C5">
    <cfRule type="cellIs" dxfId="107" priority="256" operator="notEqual">
      <formula>"O"</formula>
    </cfRule>
  </conditionalFormatting>
  <conditionalFormatting sqref="D5">
    <cfRule type="cellIs" dxfId="106" priority="255" operator="notEqual">
      <formula>"D"</formula>
    </cfRule>
  </conditionalFormatting>
  <conditionalFormatting sqref="E5">
    <cfRule type="cellIs" dxfId="105" priority="254" operator="notEqual">
      <formula>"A"</formula>
    </cfRule>
  </conditionalFormatting>
  <conditionalFormatting sqref="F5">
    <cfRule type="cellIs" dxfId="104" priority="253" operator="notEqual">
      <formula>"J"</formula>
    </cfRule>
  </conditionalFormatting>
  <conditionalFormatting sqref="G5">
    <cfRule type="cellIs" dxfId="103" priority="252" operator="notEqual">
      <formula>"N"</formula>
    </cfRule>
  </conditionalFormatting>
  <conditionalFormatting sqref="H5">
    <cfRule type="cellIs" dxfId="102" priority="251" operator="notEqual">
      <formula>"I"</formula>
    </cfRule>
  </conditionalFormatting>
  <conditionalFormatting sqref="I5">
    <cfRule type="cellIs" dxfId="101" priority="250" operator="notEqual">
      <formula>"R"</formula>
    </cfRule>
  </conditionalFormatting>
  <conditionalFormatting sqref="J5">
    <cfRule type="cellIs" dxfId="100" priority="249" operator="notEqual">
      <formula>"A"</formula>
    </cfRule>
  </conditionalFormatting>
  <conditionalFormatting sqref="K5">
    <cfRule type="cellIs" dxfId="99" priority="248" operator="notEqual">
      <formula>"Z"</formula>
    </cfRule>
  </conditionalFormatting>
  <conditionalFormatting sqref="L5">
    <cfRule type="cellIs" dxfId="98" priority="247" operator="notEqual">
      <formula>"G"</formula>
    </cfRule>
  </conditionalFormatting>
  <conditionalFormatting sqref="M5">
    <cfRule type="cellIs" dxfId="97" priority="246" operator="notEqual">
      <formula>"O"</formula>
    </cfRule>
  </conditionalFormatting>
  <conditionalFormatting sqref="N5">
    <cfRule type="cellIs" dxfId="96" priority="245" operator="notEqual">
      <formula>"V"</formula>
    </cfRule>
  </conditionalFormatting>
  <conditionalFormatting sqref="O5">
    <cfRule type="cellIs" dxfId="95" priority="244" operator="notEqual">
      <formula>"O"</formula>
    </cfRule>
  </conditionalFormatting>
  <conditionalFormatting sqref="P5">
    <cfRule type="cellIs" dxfId="94" priority="243" operator="notEqual">
      <formula>"R"</formula>
    </cfRule>
  </conditionalFormatting>
  <conditionalFormatting sqref="Q5">
    <cfRule type="cellIs" dxfId="93" priority="242" operator="notEqual">
      <formula>"I"</formula>
    </cfRule>
  </conditionalFormatting>
  <conditionalFormatting sqref="R5">
    <cfRule type="cellIs" dxfId="92" priority="241" operator="notEqual">
      <formula>"A"</formula>
    </cfRule>
  </conditionalFormatting>
  <conditionalFormatting sqref="A4">
    <cfRule type="cellIs" dxfId="91" priority="240" operator="notEqual">
      <formula>"U"</formula>
    </cfRule>
  </conditionalFormatting>
  <conditionalFormatting sqref="A5">
    <cfRule type="cellIs" dxfId="90" priority="239" operator="notEqual">
      <formula>"P"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EV24"/>
  <sheetViews>
    <sheetView zoomScale="50" zoomScaleNormal="50" workbookViewId="0">
      <selection activeCell="AA12" sqref="AA12"/>
    </sheetView>
  </sheetViews>
  <sheetFormatPr defaultColWidth="8.88671875" defaultRowHeight="14.4" x14ac:dyDescent="0.3"/>
  <cols>
    <col min="1" max="1" width="10.6640625" style="36" customWidth="1"/>
    <col min="2" max="2" width="8.88671875" style="36"/>
    <col min="3" max="3" width="9.5546875" style="36" customWidth="1"/>
    <col min="4" max="4" width="8.88671875" style="36"/>
    <col min="5" max="5" width="10.6640625" style="36" customWidth="1"/>
    <col min="6" max="16384" width="8.88671875" style="36"/>
  </cols>
  <sheetData>
    <row r="1" spans="1:152" ht="40.950000000000003" customHeight="1" x14ac:dyDescent="0.65">
      <c r="A1" s="41" t="str">
        <f>IF(A7=B7,"Z","X")</f>
        <v>X</v>
      </c>
      <c r="B1" s="41" t="str">
        <f>IF(A8=B8,"A","X")</f>
        <v>X</v>
      </c>
      <c r="C1" s="43" t="s">
        <v>40</v>
      </c>
      <c r="D1" s="43" t="s">
        <v>40</v>
      </c>
      <c r="E1" s="41" t="str">
        <f>IF(J10=N10,"O","X")</f>
        <v>X</v>
      </c>
      <c r="F1" s="43" t="s">
        <v>40</v>
      </c>
      <c r="G1" s="41" t="str">
        <f>IF(A11=B11,"N","X")</f>
        <v>X</v>
      </c>
      <c r="H1" s="41" t="str">
        <f>IF(A9=B9,"I","X")</f>
        <v>X</v>
      </c>
      <c r="I1" s="43" t="s">
        <v>40</v>
      </c>
      <c r="J1" s="43" t="str">
        <f>IF(A9=B9,"I","X")</f>
        <v>X</v>
      </c>
      <c r="K1" s="42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</row>
    <row r="2" spans="1:152" ht="40.950000000000003" customHeight="1" x14ac:dyDescent="0.65">
      <c r="A2" s="41" t="str">
        <f>IF(A8=B8,"N","X")</f>
        <v>X</v>
      </c>
      <c r="B2" s="43" t="str">
        <f>IF(A8=B8,"A","X")</f>
        <v>X</v>
      </c>
      <c r="C2" s="41" t="str">
        <f>IF(A13=B13,"K","X")</f>
        <v>X</v>
      </c>
      <c r="D2" s="46" t="s">
        <v>40</v>
      </c>
      <c r="E2" s="46" t="s">
        <v>40</v>
      </c>
      <c r="F2" s="42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</row>
    <row r="3" spans="1:152" ht="40.950000000000003" customHeight="1" x14ac:dyDescent="0.65">
      <c r="A3" s="41" t="str">
        <f>IF(A9=B9,"O","X")</f>
        <v>X</v>
      </c>
      <c r="B3" s="41" t="str">
        <f>IF(A17=B17,"G","X")</f>
        <v>X</v>
      </c>
      <c r="C3" s="41" t="str">
        <f>IF(A18=B18,"L","X")</f>
        <v>X</v>
      </c>
      <c r="D3" s="43" t="str">
        <f>IF(A8=B8,"A","X")</f>
        <v>X</v>
      </c>
      <c r="E3" s="41" t="str">
        <f>IF(A15=B15,"Š","X")</f>
        <v>X</v>
      </c>
      <c r="F3" s="41" t="str">
        <f>IF(A16=B16,"E","X")</f>
        <v>X</v>
      </c>
      <c r="G3" s="43" t="s">
        <v>40</v>
      </c>
      <c r="H3" s="43" t="str">
        <f>IF(A8=B8,"A","X")</f>
        <v>X</v>
      </c>
      <c r="I3" s="43" t="str">
        <f>IF(A11=B11,"N","X")</f>
        <v>X</v>
      </c>
      <c r="J3" s="43" t="s">
        <v>40</v>
      </c>
      <c r="K3" s="43" t="str">
        <f>IF(A16=B16,"E","X")</f>
        <v>X</v>
      </c>
      <c r="L3" s="42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</row>
    <row r="4" spans="1:152" ht="40.950000000000003" customHeight="1" x14ac:dyDescent="0.65">
      <c r="A4" s="41" t="str">
        <f>IF(A19=B19,"U","X")</f>
        <v>X</v>
      </c>
      <c r="B4" s="41" t="str">
        <f>IF(A20=B20,"S","X")</f>
        <v>X</v>
      </c>
      <c r="C4" s="43" t="s">
        <v>40</v>
      </c>
      <c r="D4" s="43" t="str">
        <f>IF(A18=B18,"L","X")</f>
        <v>X</v>
      </c>
      <c r="E4" s="43" t="str">
        <f>IF(A8=B8,"A","X")</f>
        <v>X</v>
      </c>
      <c r="F4" s="41" t="str">
        <f>IF(A21=B21,"J","X")</f>
        <v>X</v>
      </c>
      <c r="G4" s="43" t="str">
        <f>IF(A16=B16,"E","X")</f>
        <v>X</v>
      </c>
      <c r="H4" s="43" t="str">
        <f>IF(A11=B11,"N","X")</f>
        <v>X</v>
      </c>
      <c r="I4" s="43" t="str">
        <f>IF(J10=N10,"O","X")</f>
        <v>X</v>
      </c>
      <c r="J4" s="43" t="str">
        <f>IF(A20=B20,"S","X")</f>
        <v>X</v>
      </c>
      <c r="K4" s="43" t="s">
        <v>40</v>
      </c>
      <c r="L4" s="42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</row>
    <row r="5" spans="1:152" ht="40.950000000000003" customHeight="1" x14ac:dyDescent="0.65">
      <c r="A5" s="41" t="str">
        <f>IF(A11=B11,"P","X")</f>
        <v>X</v>
      </c>
      <c r="B5" s="41" t="str">
        <f>IF(A23=B23,"R","X")</f>
        <v>X</v>
      </c>
      <c r="C5" s="43" t="str">
        <f>IF(J10=N10,"O","X")</f>
        <v>X</v>
      </c>
      <c r="D5" s="43" t="s">
        <v>40</v>
      </c>
      <c r="E5" s="43" t="str">
        <f>IF(A8=B8,"A","X")</f>
        <v>X</v>
      </c>
      <c r="F5" s="43" t="str">
        <f>IF(A21=B21,"J","X")</f>
        <v>X</v>
      </c>
      <c r="G5" s="43" t="str">
        <f>IF(A11=B11,"N","X")</f>
        <v>X</v>
      </c>
      <c r="H5" s="47" t="str">
        <f>IF(A9=B9,"I","X")</f>
        <v>X</v>
      </c>
      <c r="I5" s="48" t="str">
        <f>IF(A23=B23,"R","X")</f>
        <v>X</v>
      </c>
      <c r="J5" s="43" t="str">
        <f>IF(A8=B8,"A","X")</f>
        <v>X</v>
      </c>
      <c r="K5" s="43" t="s">
        <v>40</v>
      </c>
      <c r="L5" s="43" t="str">
        <f>IF(A17=B17,"G","X")</f>
        <v>X</v>
      </c>
      <c r="M5" s="43" t="str">
        <f>IF(J10=N10,"O","X")</f>
        <v>X</v>
      </c>
      <c r="N5" s="43" t="s">
        <v>40</v>
      </c>
      <c r="O5" s="43" t="str">
        <f>IF(J10=N10,"O","X")</f>
        <v>X</v>
      </c>
      <c r="P5" s="43" t="str">
        <f>IF(A23=B23,"R","X")</f>
        <v>X</v>
      </c>
      <c r="Q5" s="43" t="str">
        <f>IF(A9=B9,"I","X")</f>
        <v>X</v>
      </c>
      <c r="R5" s="42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</row>
    <row r="6" spans="1:152" ht="40.950000000000003" customHeight="1" x14ac:dyDescent="0.65">
      <c r="A6" s="111" t="s">
        <v>82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</row>
    <row r="7" spans="1:152" ht="40.950000000000003" customHeight="1" x14ac:dyDescent="0.65">
      <c r="A7" s="44" t="s">
        <v>32</v>
      </c>
      <c r="B7" s="45" t="str">
        <f>IF(J7=N7,"Z","X")</f>
        <v>X</v>
      </c>
      <c r="C7" s="2" t="s">
        <v>74</v>
      </c>
      <c r="D7" s="113" t="str">
        <f>IF(J7=N7,"ZAGREB","NEPRAVILNO")</f>
        <v>NEPRAVILNO</v>
      </c>
      <c r="E7" s="114"/>
      <c r="F7" s="114"/>
      <c r="G7" s="114"/>
      <c r="H7" s="114"/>
      <c r="I7" s="114"/>
      <c r="J7" s="115"/>
      <c r="K7" s="116"/>
      <c r="L7" s="116"/>
      <c r="M7" s="117"/>
      <c r="N7" s="49" t="s">
        <v>72</v>
      </c>
      <c r="O7" s="49"/>
      <c r="P7" s="50"/>
      <c r="Q7" s="39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</row>
    <row r="8" spans="1:152" ht="40.950000000000003" customHeight="1" x14ac:dyDescent="0.65">
      <c r="A8" s="44" t="s">
        <v>33</v>
      </c>
      <c r="B8" s="45" t="str">
        <f>IF(J8=N8,"A","X")</f>
        <v>X</v>
      </c>
      <c r="C8" s="2" t="s">
        <v>75</v>
      </c>
      <c r="D8" s="113" t="str">
        <f>IF(J8=N8,"ANAKONDA","NEPRAVILNO")</f>
        <v>NEPRAVILNO</v>
      </c>
      <c r="E8" s="114"/>
      <c r="F8" s="114"/>
      <c r="G8" s="114"/>
      <c r="H8" s="114"/>
      <c r="I8" s="114"/>
      <c r="J8" s="115"/>
      <c r="K8" s="116"/>
      <c r="L8" s="116"/>
      <c r="M8" s="117"/>
      <c r="N8" s="49" t="s">
        <v>50</v>
      </c>
      <c r="O8" s="49" t="s">
        <v>33</v>
      </c>
      <c r="P8" s="50"/>
      <c r="Q8" s="39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</row>
    <row r="9" spans="1:152" ht="33.6" x14ac:dyDescent="0.65">
      <c r="A9" s="44" t="s">
        <v>68</v>
      </c>
      <c r="B9" s="45" t="str">
        <f>IF(J9=N9,"I","X")</f>
        <v>X</v>
      </c>
      <c r="C9" s="2" t="s">
        <v>76</v>
      </c>
      <c r="D9" s="113" t="str">
        <f>IF(J9=N9,"IZDELEK","NEPRAVILNO")</f>
        <v>NEPRAVILNO</v>
      </c>
      <c r="E9" s="114"/>
      <c r="F9" s="114"/>
      <c r="G9" s="114"/>
      <c r="H9" s="114"/>
      <c r="I9" s="114"/>
      <c r="J9" s="115"/>
      <c r="K9" s="116"/>
      <c r="L9" s="116"/>
      <c r="M9" s="117"/>
      <c r="N9" s="49" t="s">
        <v>77</v>
      </c>
      <c r="O9" s="49"/>
      <c r="P9" s="50"/>
      <c r="Q9" s="39"/>
    </row>
    <row r="10" spans="1:152" ht="33.6" x14ac:dyDescent="0.65">
      <c r="A10" s="44" t="s">
        <v>35</v>
      </c>
      <c r="B10" s="45" t="str">
        <f>IF(J10=N10,"O","X")</f>
        <v>X</v>
      </c>
      <c r="C10" s="2" t="s">
        <v>78</v>
      </c>
      <c r="D10" s="113" t="str">
        <f>IF(J10=N10,"ORANŽNA","NEPRAVILNO")</f>
        <v>NEPRAVILNO</v>
      </c>
      <c r="E10" s="114"/>
      <c r="F10" s="114"/>
      <c r="G10" s="114"/>
      <c r="H10" s="114"/>
      <c r="I10" s="114"/>
      <c r="J10" s="115"/>
      <c r="K10" s="116"/>
      <c r="L10" s="116"/>
      <c r="M10" s="117"/>
      <c r="N10" s="52" t="s">
        <v>79</v>
      </c>
      <c r="O10" s="51"/>
      <c r="P10" s="50"/>
      <c r="Q10" s="39"/>
    </row>
    <row r="11" spans="1:152" ht="33.6" x14ac:dyDescent="0.65">
      <c r="A11" s="44" t="s">
        <v>36</v>
      </c>
      <c r="B11" s="45" t="str">
        <f>IF(J11=N11,"N","X")</f>
        <v>X</v>
      </c>
      <c r="C11" s="2" t="s">
        <v>80</v>
      </c>
      <c r="D11" s="113" t="str">
        <f>IF(J11=N11,"NAKLO","NEPRAVILNO")</f>
        <v>NEPRAVILNO</v>
      </c>
      <c r="E11" s="114"/>
      <c r="F11" s="114"/>
      <c r="G11" s="114"/>
      <c r="H11" s="114"/>
      <c r="I11" s="114"/>
      <c r="J11" s="115"/>
      <c r="K11" s="116"/>
      <c r="L11" s="116"/>
      <c r="M11" s="117"/>
      <c r="N11" s="52" t="s">
        <v>81</v>
      </c>
      <c r="O11" s="51"/>
      <c r="P11" s="50"/>
      <c r="Q11" s="39"/>
    </row>
    <row r="12" spans="1:152" ht="33.6" x14ac:dyDescent="0.65">
      <c r="A12" s="44" t="s">
        <v>36</v>
      </c>
      <c r="B12" s="45" t="str">
        <f>IF(J12=N12,"N","X")</f>
        <v>X</v>
      </c>
      <c r="C12" s="2" t="s">
        <v>83</v>
      </c>
      <c r="D12" s="113" t="str">
        <f>IF(J12=N12,"NIKOLA TESLA","NEPRAVILNO")</f>
        <v>NEPRAVILNO</v>
      </c>
      <c r="E12" s="114"/>
      <c r="F12" s="114"/>
      <c r="G12" s="114"/>
      <c r="H12" s="114"/>
      <c r="I12" s="114"/>
      <c r="J12" s="115"/>
      <c r="K12" s="116"/>
      <c r="L12" s="116"/>
      <c r="M12" s="117"/>
      <c r="N12" s="49" t="s">
        <v>73</v>
      </c>
      <c r="O12" s="50"/>
      <c r="P12" s="50"/>
      <c r="Q12" s="39"/>
    </row>
    <row r="13" spans="1:152" ht="33.6" x14ac:dyDescent="0.65">
      <c r="A13" s="44" t="s">
        <v>37</v>
      </c>
      <c r="B13" s="45" t="str">
        <f>IF(J13=N13,"K","X")</f>
        <v>X</v>
      </c>
      <c r="C13" s="2" t="s">
        <v>84</v>
      </c>
      <c r="D13" s="113" t="str">
        <f>IF(J13=N13,"KRANJ","NEPRAVILNO")</f>
        <v>NEPRAVILNO</v>
      </c>
      <c r="E13" s="114"/>
      <c r="F13" s="114"/>
      <c r="G13" s="114"/>
      <c r="H13" s="114"/>
      <c r="I13" s="114"/>
      <c r="J13" s="115"/>
      <c r="K13" s="116"/>
      <c r="L13" s="116"/>
      <c r="M13" s="117"/>
      <c r="N13" s="49" t="s">
        <v>85</v>
      </c>
      <c r="O13" s="50"/>
      <c r="P13" s="50"/>
      <c r="Q13" s="39"/>
    </row>
    <row r="14" spans="1:152" ht="33.6" x14ac:dyDescent="0.65">
      <c r="A14" s="44" t="s">
        <v>35</v>
      </c>
      <c r="B14" s="45" t="str">
        <f>IF(J14=N14,"O","X")</f>
        <v>X</v>
      </c>
      <c r="C14" s="2" t="s">
        <v>86</v>
      </c>
      <c r="D14" s="113" t="str">
        <f>IF(J14=N14,"ODPADEK","NEPRAVILNO")</f>
        <v>NEPRAVILNO</v>
      </c>
      <c r="E14" s="114"/>
      <c r="F14" s="114"/>
      <c r="G14" s="114"/>
      <c r="H14" s="114"/>
      <c r="I14" s="114"/>
      <c r="J14" s="115"/>
      <c r="K14" s="116"/>
      <c r="L14" s="116"/>
      <c r="M14" s="117"/>
      <c r="N14" s="49" t="s">
        <v>87</v>
      </c>
      <c r="O14" s="50"/>
      <c r="P14" s="50"/>
      <c r="Q14" s="39"/>
    </row>
    <row r="15" spans="1:152" ht="33.6" x14ac:dyDescent="0.65">
      <c r="A15" s="44" t="s">
        <v>39</v>
      </c>
      <c r="B15" s="45" t="str">
        <f>IF(J15=N15,"Š","X")</f>
        <v>X</v>
      </c>
      <c r="C15" s="2" t="s">
        <v>88</v>
      </c>
      <c r="D15" s="113" t="str">
        <f>IF(J15=N15,"ŠOLA","NEPRAVILNO")</f>
        <v>NEPRAVILNO</v>
      </c>
      <c r="E15" s="114"/>
      <c r="F15" s="114"/>
      <c r="G15" s="114"/>
      <c r="H15" s="114"/>
      <c r="I15" s="114"/>
      <c r="J15" s="115"/>
      <c r="K15" s="116"/>
      <c r="L15" s="116"/>
      <c r="M15" s="117"/>
      <c r="N15" s="49" t="s">
        <v>89</v>
      </c>
      <c r="O15" s="50"/>
      <c r="P15" s="50"/>
      <c r="Q15" s="39"/>
    </row>
    <row r="16" spans="1:152" ht="33.6" x14ac:dyDescent="0.65">
      <c r="A16" s="44" t="s">
        <v>44</v>
      </c>
      <c r="B16" s="45" t="str">
        <f>IF(J16=N16,"E","X")</f>
        <v>X</v>
      </c>
      <c r="C16" s="2" t="s">
        <v>91</v>
      </c>
      <c r="D16" s="113" t="str">
        <f>IF(J16=N16,"EVROPA","NEPRAVILNO")</f>
        <v>NEPRAVILNO</v>
      </c>
      <c r="E16" s="114"/>
      <c r="F16" s="114"/>
      <c r="G16" s="114"/>
      <c r="H16" s="114"/>
      <c r="I16" s="114"/>
      <c r="J16" s="115"/>
      <c r="K16" s="116"/>
      <c r="L16" s="116"/>
      <c r="M16" s="117"/>
      <c r="N16" s="49" t="s">
        <v>90</v>
      </c>
      <c r="O16" s="50"/>
      <c r="P16" s="50"/>
      <c r="Q16" s="39"/>
    </row>
    <row r="17" spans="1:17" ht="33.6" x14ac:dyDescent="0.65">
      <c r="A17" s="44" t="s">
        <v>46</v>
      </c>
      <c r="B17" s="45" t="str">
        <f>IF(J17=N17,"G","X")</f>
        <v>X</v>
      </c>
      <c r="C17" s="2" t="s">
        <v>92</v>
      </c>
      <c r="D17" s="113" t="str">
        <f>IF(J17=N17,"GRAD","NEPRAVILNO")</f>
        <v>NEPRAVILNO</v>
      </c>
      <c r="E17" s="114"/>
      <c r="F17" s="114"/>
      <c r="G17" s="114"/>
      <c r="H17" s="114"/>
      <c r="I17" s="114"/>
      <c r="J17" s="115"/>
      <c r="K17" s="116"/>
      <c r="L17" s="116"/>
      <c r="M17" s="117"/>
      <c r="N17" s="49" t="s">
        <v>52</v>
      </c>
      <c r="O17" s="50"/>
      <c r="P17" s="50"/>
      <c r="Q17" s="39"/>
    </row>
    <row r="18" spans="1:17" ht="33.6" x14ac:dyDescent="0.65">
      <c r="A18" s="44" t="s">
        <v>69</v>
      </c>
      <c r="B18" s="45" t="str">
        <f>IF(J18=N18,"L","X")</f>
        <v>X</v>
      </c>
      <c r="C18" s="2" t="s">
        <v>93</v>
      </c>
      <c r="D18" s="113" t="str">
        <f>IF(J18=N18,"LJUBLJANA","NEPRAVILNO")</f>
        <v>NEPRAVILNO</v>
      </c>
      <c r="E18" s="114"/>
      <c r="F18" s="114"/>
      <c r="G18" s="114"/>
      <c r="H18" s="114"/>
      <c r="I18" s="114"/>
      <c r="J18" s="115"/>
      <c r="K18" s="116"/>
      <c r="L18" s="116"/>
      <c r="M18" s="117"/>
      <c r="N18" s="49" t="s">
        <v>94</v>
      </c>
      <c r="O18" s="50"/>
      <c r="P18" s="50"/>
      <c r="Q18" s="39"/>
    </row>
    <row r="19" spans="1:17" ht="33.6" x14ac:dyDescent="0.65">
      <c r="A19" s="44" t="s">
        <v>38</v>
      </c>
      <c r="B19" s="45" t="str">
        <f>IF(J19=N19,"U","X")</f>
        <v>X</v>
      </c>
      <c r="C19" s="2" t="s">
        <v>95</v>
      </c>
      <c r="D19" s="113" t="str">
        <f>IF(J19=N19,"UNIFORMA","NEPRAVILNO")</f>
        <v>NEPRAVILNO</v>
      </c>
      <c r="E19" s="114"/>
      <c r="F19" s="114"/>
      <c r="G19" s="114"/>
      <c r="H19" s="114"/>
      <c r="I19" s="114"/>
      <c r="J19" s="115"/>
      <c r="K19" s="116"/>
      <c r="L19" s="116"/>
      <c r="M19" s="117"/>
      <c r="N19" s="49" t="s">
        <v>96</v>
      </c>
      <c r="O19" s="50"/>
      <c r="P19" s="50"/>
      <c r="Q19" s="39"/>
    </row>
    <row r="20" spans="1:17" ht="33.6" x14ac:dyDescent="0.65">
      <c r="A20" s="44" t="s">
        <v>42</v>
      </c>
      <c r="B20" s="45" t="str">
        <f>IF(J20=N20,"S","X")</f>
        <v>X</v>
      </c>
      <c r="C20" s="2" t="s">
        <v>97</v>
      </c>
      <c r="D20" s="113" t="str">
        <f>IF(J20=N20,"SAVA","NEPRAVILNO")</f>
        <v>NEPRAVILNO</v>
      </c>
      <c r="E20" s="114"/>
      <c r="F20" s="114"/>
      <c r="G20" s="114"/>
      <c r="H20" s="114"/>
      <c r="I20" s="114"/>
      <c r="J20" s="115"/>
      <c r="K20" s="116"/>
      <c r="L20" s="116"/>
      <c r="M20" s="117"/>
      <c r="N20" s="49" t="s">
        <v>51</v>
      </c>
      <c r="O20" s="50"/>
      <c r="P20" s="50"/>
      <c r="Q20" s="39"/>
    </row>
    <row r="21" spans="1:17" ht="33.6" x14ac:dyDescent="0.65">
      <c r="A21" s="44" t="s">
        <v>71</v>
      </c>
      <c r="B21" s="45" t="str">
        <f>IF(J21=N21,"J","X")</f>
        <v>X</v>
      </c>
      <c r="C21" s="2" t="s">
        <v>98</v>
      </c>
      <c r="D21" s="113" t="str">
        <f>IF(J21=N21,"JEZERO","NEPRAVILNO")</f>
        <v>NEPRAVILNO</v>
      </c>
      <c r="E21" s="114"/>
      <c r="F21" s="114"/>
      <c r="G21" s="114"/>
      <c r="H21" s="114"/>
      <c r="I21" s="114"/>
      <c r="J21" s="115"/>
      <c r="K21" s="116"/>
      <c r="L21" s="116"/>
      <c r="M21" s="117"/>
      <c r="N21" s="49" t="s">
        <v>99</v>
      </c>
      <c r="O21" s="50"/>
      <c r="P21" s="50"/>
      <c r="Q21" s="39"/>
    </row>
    <row r="22" spans="1:17" ht="33.6" x14ac:dyDescent="0.65">
      <c r="A22" s="44" t="s">
        <v>34</v>
      </c>
      <c r="B22" s="45" t="str">
        <f>IF(J22=N22,"P","X")</f>
        <v>X</v>
      </c>
      <c r="C22" s="2" t="s">
        <v>101</v>
      </c>
      <c r="D22" s="113" t="str">
        <f>IF(J22=N22,"PARIZ","NEPRAVILNO")</f>
        <v>NEPRAVILNO</v>
      </c>
      <c r="E22" s="114"/>
      <c r="F22" s="114"/>
      <c r="G22" s="114"/>
      <c r="H22" s="114"/>
      <c r="I22" s="114"/>
      <c r="J22" s="115"/>
      <c r="K22" s="116"/>
      <c r="L22" s="116"/>
      <c r="M22" s="117"/>
      <c r="N22" s="49" t="s">
        <v>100</v>
      </c>
      <c r="O22" s="50"/>
      <c r="P22" s="50"/>
      <c r="Q22" s="39"/>
    </row>
    <row r="23" spans="1:17" ht="33.6" x14ac:dyDescent="0.65">
      <c r="A23" s="44" t="s">
        <v>45</v>
      </c>
      <c r="B23" s="45" t="str">
        <f>IF(J23=N23,"R","X")</f>
        <v>X</v>
      </c>
      <c r="C23" s="2" t="s">
        <v>102</v>
      </c>
      <c r="D23" s="113" t="str">
        <f>IF(J23=N23,"REKA","NEPRAVILNO")</f>
        <v>NEPRAVILNO</v>
      </c>
      <c r="E23" s="114"/>
      <c r="F23" s="114"/>
      <c r="G23" s="114"/>
      <c r="H23" s="114"/>
      <c r="I23" s="114"/>
      <c r="J23" s="115"/>
      <c r="K23" s="116"/>
      <c r="L23" s="116"/>
      <c r="M23" s="117"/>
      <c r="N23" s="49" t="s">
        <v>103</v>
      </c>
      <c r="O23" s="50"/>
      <c r="P23" s="50"/>
      <c r="Q23" s="39"/>
    </row>
    <row r="24" spans="1:17" x14ac:dyDescent="0.3">
      <c r="A24" s="39"/>
    </row>
  </sheetData>
  <sheetProtection sheet="1" objects="1" scenarios="1"/>
  <mergeCells count="35">
    <mergeCell ref="D9:I9"/>
    <mergeCell ref="J9:M9"/>
    <mergeCell ref="A6:X6"/>
    <mergeCell ref="D7:I7"/>
    <mergeCell ref="J7:M7"/>
    <mergeCell ref="D8:I8"/>
    <mergeCell ref="J8:M8"/>
    <mergeCell ref="D10:I10"/>
    <mergeCell ref="J10:M10"/>
    <mergeCell ref="D11:I11"/>
    <mergeCell ref="J11:M11"/>
    <mergeCell ref="D12:I12"/>
    <mergeCell ref="J12:M12"/>
    <mergeCell ref="D13:I13"/>
    <mergeCell ref="J13:M13"/>
    <mergeCell ref="D14:I14"/>
    <mergeCell ref="J14:M14"/>
    <mergeCell ref="D15:I15"/>
    <mergeCell ref="J15:M15"/>
    <mergeCell ref="D16:I16"/>
    <mergeCell ref="J16:M16"/>
    <mergeCell ref="D17:I17"/>
    <mergeCell ref="J17:M17"/>
    <mergeCell ref="D18:I18"/>
    <mergeCell ref="J18:M18"/>
    <mergeCell ref="D22:I22"/>
    <mergeCell ref="J22:M22"/>
    <mergeCell ref="D23:I23"/>
    <mergeCell ref="J23:M23"/>
    <mergeCell ref="D19:I19"/>
    <mergeCell ref="J19:M19"/>
    <mergeCell ref="D20:I20"/>
    <mergeCell ref="J20:M20"/>
    <mergeCell ref="D21:I21"/>
    <mergeCell ref="J21:M21"/>
  </mergeCells>
  <conditionalFormatting sqref="A1">
    <cfRule type="cellIs" dxfId="89" priority="90" operator="notEqual">
      <formula>"Z"</formula>
    </cfRule>
  </conditionalFormatting>
  <conditionalFormatting sqref="B1">
    <cfRule type="cellIs" dxfId="88" priority="89" operator="notEqual">
      <formula>"A"</formula>
    </cfRule>
  </conditionalFormatting>
  <conditionalFormatting sqref="C1">
    <cfRule type="cellIs" dxfId="87" priority="88" operator="notEqual">
      <formula>"S"</formula>
    </cfRule>
  </conditionalFormatting>
  <conditionalFormatting sqref="D1">
    <cfRule type="cellIs" dxfId="86" priority="87" operator="notEqual">
      <formula>"T"</formula>
    </cfRule>
  </conditionalFormatting>
  <conditionalFormatting sqref="E1">
    <cfRule type="cellIs" dxfId="85" priority="86" operator="notEqual">
      <formula>"O"</formula>
    </cfRule>
  </conditionalFormatting>
  <conditionalFormatting sqref="F1">
    <cfRule type="cellIs" dxfId="84" priority="85" operator="notEqual">
      <formula>"P"</formula>
    </cfRule>
  </conditionalFormatting>
  <conditionalFormatting sqref="G1">
    <cfRule type="cellIs" dxfId="83" priority="84" operator="notEqual">
      <formula>"N"</formula>
    </cfRule>
  </conditionalFormatting>
  <conditionalFormatting sqref="H1">
    <cfRule type="cellIs" dxfId="82" priority="83" operator="notEqual">
      <formula>"I"</formula>
    </cfRule>
  </conditionalFormatting>
  <conditionalFormatting sqref="I1">
    <cfRule type="cellIs" dxfId="81" priority="82" operator="notEqual">
      <formula>"K"</formula>
    </cfRule>
  </conditionalFormatting>
  <conditionalFormatting sqref="J1">
    <cfRule type="cellIs" dxfId="80" priority="81" operator="notEqual">
      <formula>"I"</formula>
    </cfRule>
  </conditionalFormatting>
  <conditionalFormatting sqref="K1">
    <cfRule type="cellIs" dxfId="79" priority="80" operator="notEqual">
      <formula>"A"</formula>
    </cfRule>
  </conditionalFormatting>
  <conditionalFormatting sqref="L1">
    <cfRule type="cellIs" dxfId="78" priority="79" operator="notEqual">
      <formula>"A"</formula>
    </cfRule>
  </conditionalFormatting>
  <conditionalFormatting sqref="M1">
    <cfRule type="cellIs" dxfId="77" priority="78" operator="notEqual">
      <formula>"A"</formula>
    </cfRule>
  </conditionalFormatting>
  <conditionalFormatting sqref="N1">
    <cfRule type="cellIs" dxfId="76" priority="77" operator="notEqual">
      <formula>"A"</formula>
    </cfRule>
  </conditionalFormatting>
  <conditionalFormatting sqref="O1">
    <cfRule type="cellIs" dxfId="75" priority="76" operator="notEqual">
      <formula>"A"</formula>
    </cfRule>
  </conditionalFormatting>
  <conditionalFormatting sqref="P1">
    <cfRule type="cellIs" dxfId="74" priority="75" operator="notEqual">
      <formula>"A"</formula>
    </cfRule>
  </conditionalFormatting>
  <conditionalFormatting sqref="Q1">
    <cfRule type="cellIs" dxfId="73" priority="74" operator="notEqual">
      <formula>"A"</formula>
    </cfRule>
  </conditionalFormatting>
  <conditionalFormatting sqref="R1">
    <cfRule type="cellIs" dxfId="72" priority="73" operator="notEqual">
      <formula>"A"</formula>
    </cfRule>
  </conditionalFormatting>
  <conditionalFormatting sqref="A2">
    <cfRule type="cellIs" dxfId="71" priority="72" operator="notEqual">
      <formula>"N"</formula>
    </cfRule>
  </conditionalFormatting>
  <conditionalFormatting sqref="B2">
    <cfRule type="cellIs" dxfId="70" priority="71" operator="notEqual">
      <formula>"A"</formula>
    </cfRule>
  </conditionalFormatting>
  <conditionalFormatting sqref="C2">
    <cfRule type="cellIs" dxfId="69" priority="70" operator="notEqual">
      <formula>"K"</formula>
    </cfRule>
  </conditionalFormatting>
  <conditionalFormatting sqref="D2">
    <cfRule type="cellIs" dxfId="68" priority="69" operator="notEqual">
      <formula>"U"</formula>
    </cfRule>
  </conditionalFormatting>
  <conditionalFormatting sqref="E2">
    <cfRule type="cellIs" dxfId="67" priority="68" operator="notEqual">
      <formula>"P"</formula>
    </cfRule>
  </conditionalFormatting>
  <conditionalFormatting sqref="F2">
    <cfRule type="cellIs" dxfId="66" priority="67" operator="notEqual">
      <formula>"A"</formula>
    </cfRule>
  </conditionalFormatting>
  <conditionalFormatting sqref="G2">
    <cfRule type="cellIs" dxfId="65" priority="66" operator="notEqual">
      <formula>"A"</formula>
    </cfRule>
  </conditionalFormatting>
  <conditionalFormatting sqref="H2">
    <cfRule type="cellIs" dxfId="64" priority="65" operator="notEqual">
      <formula>"A"</formula>
    </cfRule>
  </conditionalFormatting>
  <conditionalFormatting sqref="I2">
    <cfRule type="cellIs" dxfId="63" priority="64" operator="notEqual">
      <formula>"A"</formula>
    </cfRule>
  </conditionalFormatting>
  <conditionalFormatting sqref="J2">
    <cfRule type="cellIs" dxfId="62" priority="63" operator="notEqual">
      <formula>"A"</formula>
    </cfRule>
  </conditionalFormatting>
  <conditionalFormatting sqref="K2">
    <cfRule type="cellIs" dxfId="61" priority="62" operator="notEqual">
      <formula>"A"</formula>
    </cfRule>
  </conditionalFormatting>
  <conditionalFormatting sqref="L2">
    <cfRule type="cellIs" dxfId="60" priority="61" operator="notEqual">
      <formula>"A"</formula>
    </cfRule>
  </conditionalFormatting>
  <conditionalFormatting sqref="M2">
    <cfRule type="cellIs" dxfId="59" priority="60" operator="notEqual">
      <formula>"A"</formula>
    </cfRule>
  </conditionalFormatting>
  <conditionalFormatting sqref="N2">
    <cfRule type="cellIs" dxfId="58" priority="59" operator="notEqual">
      <formula>"A"</formula>
    </cfRule>
  </conditionalFormatting>
  <conditionalFormatting sqref="O2">
    <cfRule type="cellIs" dxfId="57" priority="58" operator="notEqual">
      <formula>"A"</formula>
    </cfRule>
  </conditionalFormatting>
  <conditionalFormatting sqref="P2">
    <cfRule type="cellIs" dxfId="56" priority="57" operator="notEqual">
      <formula>"A"</formula>
    </cfRule>
  </conditionalFormatting>
  <conditionalFormatting sqref="Q2">
    <cfRule type="cellIs" dxfId="55" priority="56" operator="notEqual">
      <formula>"A"</formula>
    </cfRule>
  </conditionalFormatting>
  <conditionalFormatting sqref="R2">
    <cfRule type="cellIs" dxfId="54" priority="55" operator="notEqual">
      <formula>"A"</formula>
    </cfRule>
  </conditionalFormatting>
  <conditionalFormatting sqref="B3">
    <cfRule type="cellIs" dxfId="53" priority="54" operator="notEqual">
      <formula>"G"</formula>
    </cfRule>
  </conditionalFormatting>
  <conditionalFormatting sqref="C3">
    <cfRule type="cellIs" dxfId="52" priority="53" operator="notEqual">
      <formula>"L"</formula>
    </cfRule>
  </conditionalFormatting>
  <conditionalFormatting sqref="D3">
    <cfRule type="cellIs" dxfId="51" priority="52" operator="notEqual">
      <formula>"A"</formula>
    </cfRule>
  </conditionalFormatting>
  <conditionalFormatting sqref="E3">
    <cfRule type="cellIs" dxfId="50" priority="51" operator="notEqual">
      <formula>"Š"</formula>
    </cfRule>
  </conditionalFormatting>
  <conditionalFormatting sqref="F3">
    <cfRule type="cellIs" dxfId="49" priority="50" operator="notEqual">
      <formula>"E"</formula>
    </cfRule>
  </conditionalFormatting>
  <conditionalFormatting sqref="G3">
    <cfRule type="cellIs" dxfId="48" priority="49" operator="notEqual">
      <formula>"V"</formula>
    </cfRule>
  </conditionalFormatting>
  <conditionalFormatting sqref="H3">
    <cfRule type="cellIs" dxfId="47" priority="48" operator="notEqual">
      <formula>"A"</formula>
    </cfRule>
  </conditionalFormatting>
  <conditionalFormatting sqref="I3">
    <cfRule type="cellIs" dxfId="46" priority="47" operator="notEqual">
      <formula>"N"</formula>
    </cfRule>
  </conditionalFormatting>
  <conditionalFormatting sqref="J3">
    <cfRule type="cellIs" dxfId="45" priority="46" operator="notEqual">
      <formula>"J"</formula>
    </cfRule>
  </conditionalFormatting>
  <conditionalFormatting sqref="K3">
    <cfRule type="cellIs" dxfId="44" priority="45" operator="notEqual">
      <formula>"E"</formula>
    </cfRule>
  </conditionalFormatting>
  <conditionalFormatting sqref="L3">
    <cfRule type="cellIs" dxfId="43" priority="44" operator="notEqual">
      <formula>"A"</formula>
    </cfRule>
  </conditionalFormatting>
  <conditionalFormatting sqref="M3">
    <cfRule type="cellIs" dxfId="42" priority="43" operator="notEqual">
      <formula>"A"</formula>
    </cfRule>
  </conditionalFormatting>
  <conditionalFormatting sqref="N3">
    <cfRule type="cellIs" dxfId="41" priority="42" operator="notEqual">
      <formula>"A"</formula>
    </cfRule>
  </conditionalFormatting>
  <conditionalFormatting sqref="O3">
    <cfRule type="cellIs" dxfId="40" priority="41" operator="notEqual">
      <formula>"A"</formula>
    </cfRule>
  </conditionalFormatting>
  <conditionalFormatting sqref="P3">
    <cfRule type="cellIs" dxfId="39" priority="40" operator="notEqual">
      <formula>"A"</formula>
    </cfRule>
  </conditionalFormatting>
  <conditionalFormatting sqref="Q3">
    <cfRule type="cellIs" dxfId="38" priority="39" operator="notEqual">
      <formula>"A"</formula>
    </cfRule>
  </conditionalFormatting>
  <conditionalFormatting sqref="R3">
    <cfRule type="cellIs" dxfId="37" priority="38" operator="notEqual">
      <formula>"A"</formula>
    </cfRule>
  </conditionalFormatting>
  <conditionalFormatting sqref="A3">
    <cfRule type="cellIs" dxfId="36" priority="37" operator="notEqual">
      <formula>"O"</formula>
    </cfRule>
  </conditionalFormatting>
  <conditionalFormatting sqref="B4">
    <cfRule type="cellIs" dxfId="35" priority="36" operator="notEqual">
      <formula>"S"</formula>
    </cfRule>
  </conditionalFormatting>
  <conditionalFormatting sqref="C4">
    <cfRule type="cellIs" dxfId="34" priority="35" operator="notEqual">
      <formula>"K"</formula>
    </cfRule>
  </conditionalFormatting>
  <conditionalFormatting sqref="D4">
    <cfRule type="cellIs" dxfId="33" priority="34" operator="notEqual">
      <formula>"L"</formula>
    </cfRule>
  </conditionalFormatting>
  <conditionalFormatting sqref="E4">
    <cfRule type="cellIs" dxfId="32" priority="33" operator="notEqual">
      <formula>"A"</formula>
    </cfRule>
  </conditionalFormatting>
  <conditionalFormatting sqref="F4">
    <cfRule type="cellIs" dxfId="31" priority="32" operator="notEqual">
      <formula>"J"</formula>
    </cfRule>
  </conditionalFormatting>
  <conditionalFormatting sqref="G4">
    <cfRule type="cellIs" dxfId="30" priority="31" operator="notEqual">
      <formula>"E"</formula>
    </cfRule>
  </conditionalFormatting>
  <conditionalFormatting sqref="H4">
    <cfRule type="cellIs" dxfId="29" priority="30" operator="notEqual">
      <formula>"N"</formula>
    </cfRule>
  </conditionalFormatting>
  <conditionalFormatting sqref="I4">
    <cfRule type="cellIs" dxfId="28" priority="29" operator="notEqual">
      <formula>"O"</formula>
    </cfRule>
  </conditionalFormatting>
  <conditionalFormatting sqref="J4">
    <cfRule type="cellIs" dxfId="27" priority="28" operator="notEqual">
      <formula>"S"</formula>
    </cfRule>
  </conditionalFormatting>
  <conditionalFormatting sqref="K4">
    <cfRule type="cellIs" dxfId="26" priority="27" operator="notEqual">
      <formula>"T"</formula>
    </cfRule>
  </conditionalFormatting>
  <conditionalFormatting sqref="L4">
    <cfRule type="cellIs" dxfId="25" priority="26" operator="notEqual">
      <formula>"A"</formula>
    </cfRule>
  </conditionalFormatting>
  <conditionalFormatting sqref="M4">
    <cfRule type="cellIs" dxfId="24" priority="25" operator="notEqual">
      <formula>"A"</formula>
    </cfRule>
  </conditionalFormatting>
  <conditionalFormatting sqref="N4">
    <cfRule type="cellIs" dxfId="23" priority="24" operator="notEqual">
      <formula>"A"</formula>
    </cfRule>
  </conditionalFormatting>
  <conditionalFormatting sqref="O4">
    <cfRule type="cellIs" dxfId="22" priority="23" operator="notEqual">
      <formula>"A"</formula>
    </cfRule>
  </conditionalFormatting>
  <conditionalFormatting sqref="P4">
    <cfRule type="cellIs" dxfId="21" priority="22" operator="notEqual">
      <formula>"A"</formula>
    </cfRule>
  </conditionalFormatting>
  <conditionalFormatting sqref="Q4">
    <cfRule type="cellIs" dxfId="20" priority="21" operator="notEqual">
      <formula>"A"</formula>
    </cfRule>
  </conditionalFormatting>
  <conditionalFormatting sqref="R4">
    <cfRule type="cellIs" dxfId="19" priority="20" operator="notEqual">
      <formula>"A"</formula>
    </cfRule>
  </conditionalFormatting>
  <conditionalFormatting sqref="B5">
    <cfRule type="cellIs" dxfId="18" priority="19" operator="notEqual">
      <formula>"R"</formula>
    </cfRule>
  </conditionalFormatting>
  <conditionalFormatting sqref="C5">
    <cfRule type="cellIs" dxfId="17" priority="18" operator="notEqual">
      <formula>"O"</formula>
    </cfRule>
  </conditionalFormatting>
  <conditionalFormatting sqref="D5">
    <cfRule type="cellIs" dxfId="16" priority="17" operator="notEqual">
      <formula>"D"</formula>
    </cfRule>
  </conditionalFormatting>
  <conditionalFormatting sqref="E5">
    <cfRule type="cellIs" dxfId="15" priority="16" operator="notEqual">
      <formula>"A"</formula>
    </cfRule>
  </conditionalFormatting>
  <conditionalFormatting sqref="F5">
    <cfRule type="cellIs" dxfId="14" priority="15" operator="notEqual">
      <formula>"J"</formula>
    </cfRule>
  </conditionalFormatting>
  <conditionalFormatting sqref="G5">
    <cfRule type="cellIs" dxfId="13" priority="14" operator="notEqual">
      <formula>"N"</formula>
    </cfRule>
  </conditionalFormatting>
  <conditionalFormatting sqref="H5">
    <cfRule type="cellIs" dxfId="12" priority="13" operator="notEqual">
      <formula>"I"</formula>
    </cfRule>
  </conditionalFormatting>
  <conditionalFormatting sqref="I5">
    <cfRule type="cellIs" dxfId="11" priority="12" operator="notEqual">
      <formula>"R"</formula>
    </cfRule>
  </conditionalFormatting>
  <conditionalFormatting sqref="J5">
    <cfRule type="cellIs" dxfId="10" priority="11" operator="notEqual">
      <formula>"A"</formula>
    </cfRule>
  </conditionalFormatting>
  <conditionalFormatting sqref="K5">
    <cfRule type="cellIs" dxfId="9" priority="10" operator="notEqual">
      <formula>"Z"</formula>
    </cfRule>
  </conditionalFormatting>
  <conditionalFormatting sqref="L5">
    <cfRule type="cellIs" dxfId="8" priority="9" operator="notEqual">
      <formula>"G"</formula>
    </cfRule>
  </conditionalFormatting>
  <conditionalFormatting sqref="M5">
    <cfRule type="cellIs" dxfId="7" priority="8" operator="notEqual">
      <formula>"O"</formula>
    </cfRule>
  </conditionalFormatting>
  <conditionalFormatting sqref="N5">
    <cfRule type="cellIs" dxfId="6" priority="7" operator="notEqual">
      <formula>"V"</formula>
    </cfRule>
  </conditionalFormatting>
  <conditionalFormatting sqref="O5">
    <cfRule type="cellIs" dxfId="5" priority="6" operator="notEqual">
      <formula>"O"</formula>
    </cfRule>
  </conditionalFormatting>
  <conditionalFormatting sqref="P5">
    <cfRule type="cellIs" dxfId="4" priority="5" operator="notEqual">
      <formula>"R"</formula>
    </cfRule>
  </conditionalFormatting>
  <conditionalFormatting sqref="Q5">
    <cfRule type="cellIs" dxfId="3" priority="4" operator="notEqual">
      <formula>"I"</formula>
    </cfRule>
  </conditionalFormatting>
  <conditionalFormatting sqref="R5">
    <cfRule type="cellIs" dxfId="2" priority="3" operator="notEqual">
      <formula>"A"</formula>
    </cfRule>
  </conditionalFormatting>
  <conditionalFormatting sqref="A4">
    <cfRule type="cellIs" dxfId="1" priority="2" operator="notEqual">
      <formula>"U"</formula>
    </cfRule>
  </conditionalFormatting>
  <conditionalFormatting sqref="A5">
    <cfRule type="cellIs" dxfId="0" priority="1" operator="notEqual">
      <formula>"P"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vprasanja odgovori-sestavljanje</vt:lpstr>
      <vt:lpstr>primer_vprašanj</vt:lpstr>
      <vt:lpstr>KRIŽANKA REŠENA</vt:lpstr>
      <vt:lpstr>KRIŽANKA NEREŠENA</vt:lpstr>
      <vt:lpstr>križanka-resena</vt:lpstr>
      <vt:lpstr>križanka-za-reševanje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dcterms:created xsi:type="dcterms:W3CDTF">2016-04-03T22:37:02Z</dcterms:created>
  <dcterms:modified xsi:type="dcterms:W3CDTF">2016-04-17T09:57:54Z</dcterms:modified>
</cp:coreProperties>
</file>