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ano\Documents\mercator_projektni_teden_april_2021\"/>
    </mc:Choice>
  </mc:AlternateContent>
  <xr:revisionPtr revIDLastSave="0" documentId="8_{9351D2F7-2D70-4C0A-AB87-F465E5B776D2}" xr6:coauthVersionLast="36" xr6:coauthVersionMax="36" xr10:uidLastSave="{00000000-0000-0000-0000-000000000000}"/>
  <bookViews>
    <workbookView xWindow="0" yWindow="0" windowWidth="28800" windowHeight="13425" activeTab="1" xr2:uid="{00000000-000D-0000-FFFF-FFFF00000000}"/>
  </bookViews>
  <sheets>
    <sheet name="začetek" sheetId="45" r:id="rId1"/>
    <sheet name="puzle" sheetId="35" r:id="rId2"/>
    <sheet name="gesla" sheetId="43" state="hidden" r:id="rId3"/>
    <sheet name="rešeno" sheetId="44" state="hidden" r:id="rId4"/>
    <sheet name="vzorec" sheetId="20" state="hidden" r:id="rId5"/>
    <sheet name="KRIŽANKA21" sheetId="25" state="hidden" r:id="rId6"/>
    <sheet name="3.del a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35" l="1"/>
  <c r="AC25" i="35"/>
  <c r="I50" i="35"/>
  <c r="L48" i="35"/>
  <c r="R46" i="35"/>
  <c r="O32" i="35"/>
  <c r="Q28" i="35"/>
  <c r="H17" i="35"/>
  <c r="M32" i="35"/>
  <c r="A26" i="35" l="1"/>
  <c r="AB34" i="35"/>
  <c r="AD16" i="35"/>
  <c r="U25" i="35"/>
  <c r="X21" i="35"/>
  <c r="AD23" i="35"/>
  <c r="N50" i="35"/>
  <c r="W46" i="35"/>
  <c r="U37" i="35"/>
  <c r="AD33" i="35"/>
  <c r="Q31" i="35"/>
  <c r="H29" i="35"/>
  <c r="Y28" i="35"/>
  <c r="E27" i="35"/>
  <c r="O26" i="35"/>
  <c r="AF25" i="35"/>
  <c r="AK23" i="35"/>
  <c r="P20" i="35"/>
  <c r="M19" i="35"/>
  <c r="E14" i="35"/>
  <c r="E11" i="35"/>
  <c r="S49" i="35"/>
  <c r="Y48" i="35"/>
  <c r="AH34" i="35"/>
  <c r="Y35" i="35"/>
  <c r="Q33" i="35"/>
  <c r="AD31" i="35"/>
  <c r="U30" i="35"/>
  <c r="F26" i="35"/>
  <c r="H22" i="35"/>
  <c r="AN21" i="35"/>
  <c r="AB21" i="35"/>
  <c r="AD20" i="35"/>
  <c r="N20" i="35"/>
  <c r="E20" i="35"/>
  <c r="A20" i="35"/>
  <c r="AU11" i="35"/>
  <c r="E12" i="35"/>
  <c r="M45" i="35"/>
  <c r="H31" i="35"/>
  <c r="U27" i="35"/>
  <c r="AL21" i="35"/>
  <c r="AC21" i="35"/>
  <c r="A21" i="35"/>
  <c r="AU20" i="35"/>
  <c r="M21" i="35"/>
  <c r="T48" i="35"/>
  <c r="S42" i="35"/>
  <c r="Y26" i="35"/>
  <c r="AE23" i="35"/>
  <c r="AG21" i="35"/>
  <c r="AU13" i="35"/>
  <c r="E8" i="35"/>
  <c r="M49" i="35"/>
  <c r="V48" i="35"/>
  <c r="M42" i="35"/>
  <c r="S40" i="35"/>
  <c r="K38" i="35"/>
  <c r="AI34" i="35"/>
  <c r="S35" i="35"/>
  <c r="H33" i="35"/>
  <c r="H26" i="35"/>
  <c r="Y24" i="35"/>
  <c r="H24" i="35"/>
  <c r="M23" i="35"/>
  <c r="AD22" i="35"/>
  <c r="AT21" i="35"/>
  <c r="AJ21" i="35"/>
  <c r="AE21" i="35"/>
  <c r="AU8" i="35"/>
  <c r="A23" i="35"/>
  <c r="H39" i="35"/>
  <c r="M38" i="35"/>
  <c r="AD32" i="35"/>
  <c r="O20" i="35"/>
  <c r="S50" i="35"/>
  <c r="O50" i="35"/>
  <c r="Q48" i="35"/>
  <c r="M48" i="35"/>
  <c r="X46" i="35"/>
  <c r="M43" i="35"/>
  <c r="S41" i="35"/>
  <c r="K39" i="35"/>
  <c r="S38" i="35"/>
  <c r="K37" i="35"/>
  <c r="U36" i="35"/>
  <c r="S36" i="35"/>
  <c r="Q34" i="35"/>
  <c r="U33" i="35"/>
  <c r="Q29" i="35"/>
  <c r="E28" i="35"/>
  <c r="Y27" i="35"/>
  <c r="U26" i="35"/>
  <c r="M26" i="35"/>
  <c r="K26" i="35"/>
  <c r="AD25" i="35"/>
  <c r="M24" i="35"/>
  <c r="AL23" i="35"/>
  <c r="Y21" i="35"/>
  <c r="H19" i="35"/>
  <c r="A17" i="35"/>
  <c r="AU15" i="35"/>
  <c r="AU7" i="35"/>
  <c r="E17" i="35"/>
  <c r="S44" i="35"/>
  <c r="Y34" i="35"/>
  <c r="AD30" i="35"/>
  <c r="H30" i="35"/>
  <c r="U29" i="35"/>
  <c r="AU24" i="35"/>
  <c r="A24" i="35"/>
  <c r="M20" i="35"/>
  <c r="E19" i="35"/>
  <c r="A19" i="35"/>
  <c r="AD17" i="35"/>
  <c r="AU16" i="35"/>
  <c r="AU12" i="35"/>
  <c r="J50" i="35"/>
  <c r="U48" i="35"/>
  <c r="O48" i="35"/>
  <c r="S46" i="35"/>
  <c r="H41" i="35"/>
  <c r="U38" i="35"/>
  <c r="AD34" i="35"/>
  <c r="Y36" i="35"/>
  <c r="Q32" i="35"/>
  <c r="U31" i="35"/>
  <c r="Y30" i="35"/>
  <c r="Y25" i="35"/>
  <c r="H25" i="35"/>
  <c r="AG23" i="35"/>
  <c r="E23" i="35"/>
  <c r="AS21" i="35"/>
  <c r="AM21" i="35"/>
  <c r="AI21" i="35"/>
  <c r="AA21" i="35"/>
  <c r="H21" i="35"/>
  <c r="Q20" i="35"/>
  <c r="M18" i="35"/>
  <c r="E10" i="35"/>
  <c r="M50" i="35"/>
  <c r="Z48" i="35"/>
  <c r="W48" i="35"/>
  <c r="S48" i="35"/>
  <c r="AF46" i="35"/>
  <c r="AA46" i="35"/>
  <c r="V46" i="35"/>
  <c r="M46" i="35"/>
  <c r="M40" i="35"/>
  <c r="AG34" i="35"/>
  <c r="W36" i="35"/>
  <c r="Q36" i="35"/>
  <c r="L36" i="35"/>
  <c r="H36" i="35"/>
  <c r="M35" i="35"/>
  <c r="M33" i="35"/>
  <c r="M29" i="35"/>
  <c r="AD27" i="35"/>
  <c r="I26" i="35"/>
  <c r="G26" i="35"/>
  <c r="E26" i="35"/>
  <c r="AJ23" i="35"/>
  <c r="AU21" i="35"/>
  <c r="AQ21" i="35"/>
  <c r="AO21" i="35"/>
  <c r="AK21" i="35"/>
  <c r="AF21" i="35"/>
  <c r="E21" i="35"/>
  <c r="AU19" i="35"/>
  <c r="AD19" i="35"/>
  <c r="E13" i="35"/>
  <c r="AU9" i="35"/>
  <c r="M16" i="35"/>
  <c r="S34" i="35" l="1"/>
  <c r="K34" i="35"/>
  <c r="L20" i="35"/>
  <c r="Y20" i="35"/>
  <c r="A16" i="35"/>
  <c r="AU6" i="35"/>
  <c r="E7" i="35"/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AU6" authorId="0" shapeId="0" xr:uid="{082D90DF-C33A-4F20-865E-448F2B26CF7E}">
      <text>
        <r>
          <rPr>
            <b/>
            <sz val="9"/>
            <color indexed="81"/>
            <rFont val="Segoe UI"/>
            <family val="2"/>
            <charset val="238"/>
          </rPr>
          <t>2. Nepogrešljivi poslovni partnerji Mercatorja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7" authorId="0" shapeId="0" xr:uid="{23F343BD-96B2-4C60-8DCB-E57708372852}">
      <text>
        <r>
          <rPr>
            <b/>
            <sz val="9"/>
            <color indexed="81"/>
            <rFont val="Segoe UI"/>
            <family val="2"/>
            <charset val="238"/>
          </rPr>
          <t>1. Naziv za spletno trgovino, kjer se prodaja trgovsko blago Mercator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76F77AC0-7AF9-49C4-86E3-4F8FAC2A5D0E}">
      <text>
        <r>
          <rPr>
            <b/>
            <sz val="9"/>
            <color indexed="81"/>
            <rFont val="Segoe UI"/>
            <family val="2"/>
            <charset val="238"/>
          </rPr>
          <t>3. Sir, ki ga pridelujejo v Srednji vasi in prodajajo v Mercatorju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M16" authorId="0" shapeId="0" xr:uid="{BB51BB5F-E350-4A9B-ACEA-7FFE3FBDB63A}">
      <text>
        <r>
          <rPr>
            <b/>
            <sz val="9"/>
            <color indexed="81"/>
            <rFont val="Segoe UI"/>
            <family val="2"/>
            <charset val="238"/>
          </rPr>
          <t>4. Mercatorjev dobavitelj iz Škofje Loke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D16" authorId="0" shapeId="0" xr:uid="{03887821-D8E7-4909-981E-C7EFD8E378BA}">
      <text>
        <r>
          <rPr>
            <b/>
            <sz val="9"/>
            <color indexed="81"/>
            <rFont val="Segoe UI"/>
            <family val="2"/>
            <charset val="238"/>
          </rPr>
          <t>5. Minute obrok, ki za razliko od klasičnega golaža vsebuje več zelenjave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7" authorId="0" shapeId="0" xr:uid="{6A6085C3-EA69-4941-B069-CFDACB54B89A}">
      <text>
        <r>
          <rPr>
            <b/>
            <sz val="9"/>
            <color indexed="81"/>
            <rFont val="Segoe UI"/>
            <family val="2"/>
            <charset val="238"/>
          </rPr>
          <t>6. organizacije, ki skrbijo, da izdelki  kmetov pridejo do čim več mercatorjevih kupcev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20" authorId="0" shapeId="0" xr:uid="{1EDA7320-301C-413C-B0FC-4694E708CF81}">
      <text>
        <r>
          <rPr>
            <b/>
            <sz val="9"/>
            <color indexed="81"/>
            <rFont val="Segoe UI"/>
            <family val="2"/>
            <charset val="238"/>
          </rPr>
          <t>7. Mercatorjevi pripravljeni obroki, ki nastajajo v Mercatorjevem invalidskem podjetju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Y20" authorId="0" shapeId="0" xr:uid="{8D9B1BE7-190B-4D21-9D0F-03C0CF1EDA75}">
      <text>
        <r>
          <rPr>
            <b/>
            <sz val="9"/>
            <color indexed="81"/>
            <rFont val="Segoe UI"/>
            <family val="2"/>
            <charset val="238"/>
          </rPr>
          <t>7. Blagovna skupina iz Mercatorja, ki je namenjena šolarjem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X21" authorId="0" shapeId="0" xr:uid="{297EBD29-A63A-4B41-92E6-8EEF555CEC5C}">
      <text>
        <r>
          <rPr>
            <b/>
            <sz val="9"/>
            <color indexed="81"/>
            <rFont val="Segoe UI"/>
            <family val="2"/>
            <charset val="238"/>
          </rPr>
          <t>9. Domača mesnina, ki v imenu nosi gorenjsko ime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D23" authorId="0" shapeId="0" xr:uid="{BBA177B9-93C6-4D53-A40E-A5084F19874E}">
      <text>
        <r>
          <rPr>
            <b/>
            <sz val="9"/>
            <color indexed="81"/>
            <rFont val="Segoe UI"/>
            <family val="2"/>
            <charset val="238"/>
          </rPr>
          <t>13. Firma, ki dostavlja pripravljene jedi Minute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U25" authorId="0" shapeId="0" xr:uid="{4B41B092-EC00-467C-86DE-F30CC1692D74}">
      <text>
        <r>
          <rPr>
            <b/>
            <sz val="9"/>
            <color indexed="81"/>
            <rFont val="Segoe UI"/>
            <family val="2"/>
            <charset val="238"/>
          </rPr>
          <t>8. Znamka slastnih domačih piškotov, ki jih večino proda Mercatorju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C25" authorId="0" shapeId="0" xr:uid="{1F439299-2E17-441B-BB0D-6D089A5DAC81}">
      <text>
        <r>
          <rPr>
            <b/>
            <sz val="9"/>
            <color indexed="81"/>
            <rFont val="Segoe UI"/>
            <family val="2"/>
            <charset val="238"/>
          </rPr>
          <t>22. Firma, ki dostavlja pripravljene jedi Minute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6" authorId="0" shapeId="0" xr:uid="{58AE4A51-2E1B-4917-BF4A-63AB4D49344D}">
      <text>
        <r>
          <rPr>
            <b/>
            <sz val="9"/>
            <color indexed="81"/>
            <rFont val="Segoe UI"/>
            <family val="2"/>
            <charset val="238"/>
          </rPr>
          <t>11. Naziv certifikata, ki pomeni kakovostno slovensko meso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Q28" authorId="0" shapeId="0" xr:uid="{327AAF0D-0D4A-48CA-93E8-23A25526C49F}">
      <text>
        <r>
          <rPr>
            <b/>
            <sz val="9"/>
            <color indexed="81"/>
            <rFont val="Segoe UI"/>
            <family val="2"/>
            <charset val="238"/>
          </rPr>
          <t>9. Zagrebška skupina, ki je lastnik Mercatorja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32" authorId="0" shapeId="0" xr:uid="{EF4F057D-9440-44AA-A81F-EFB3450CBD02}">
      <text>
        <r>
          <rPr>
            <b/>
            <sz val="9"/>
            <color indexed="81"/>
            <rFont val="Segoe UI"/>
            <charset val="1"/>
          </rPr>
          <t>19. Predelovalni obrat mesnin v Bohinju, ki je v lasti Kmetijsko-gozdarske zadruge Škofja Loka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K34" authorId="0" shapeId="0" xr:uid="{595D1890-A978-48A5-8514-27FD6A40E7FC}">
      <text>
        <r>
          <rPr>
            <b/>
            <sz val="9"/>
            <color indexed="81"/>
            <rFont val="Segoe UI"/>
            <family val="2"/>
            <charset val="238"/>
          </rPr>
          <t>10. Propadli holding, ki je bil pred nekaj leti lastnik Mercatorja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34" authorId="0" shapeId="0" xr:uid="{252A1092-C56A-4B23-A702-D58306EA6721}">
      <text>
        <r>
          <rPr>
            <b/>
            <sz val="9"/>
            <color indexed="81"/>
            <rFont val="Segoe UI"/>
            <family val="2"/>
            <charset val="238"/>
          </rPr>
          <t>11. Naziv za certifikat, s katerim morajo izdelki zadostiti zelo strogim standardom odgovornosti do okolja in človeka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B34" authorId="0" shapeId="0" xr:uid="{FBF1020D-ED8C-43B4-9935-909ED7D0366D}">
      <text>
        <r>
          <rPr>
            <b/>
            <sz val="9"/>
            <color indexed="81"/>
            <rFont val="Segoe UI"/>
            <family val="2"/>
            <charset val="238"/>
          </rPr>
          <t>14. Ruska banka, ki ima 44 % delež v Fortenovi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36" authorId="0" shapeId="0" xr:uid="{84E889E8-5E02-405F-9B1C-C85582BBFE45}">
      <text>
        <r>
          <rPr>
            <b/>
            <sz val="9"/>
            <color indexed="81"/>
            <rFont val="Segoe UI"/>
            <family val="2"/>
            <charset val="238"/>
          </rPr>
          <t>17. Mercatorjev program, s katerim omogoča slovenskim kmetom prodajo na Mercatorjevih policah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R46" authorId="0" shapeId="0" xr:uid="{086B0254-BD61-4A75-95CA-F79A039B3219}">
      <text>
        <r>
          <rPr>
            <b/>
            <sz val="9"/>
            <color indexed="81"/>
            <rFont val="Segoe UI"/>
            <family val="2"/>
            <charset val="238"/>
          </rPr>
          <t>19. Mercatorjev samoizbirni način prodaje na debelo, ki je namenjen dobavi poslovnim subjektom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48" authorId="0" shapeId="0" xr:uid="{AA8D3476-A0BF-4753-B9CC-3301CB109E65}">
      <text>
        <r>
          <rPr>
            <b/>
            <sz val="9"/>
            <color indexed="81"/>
            <rFont val="Segoe UI"/>
            <family val="2"/>
            <charset val="238"/>
          </rPr>
          <t>20. obrat, kjer v Mercatorju pečejo kruh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50" authorId="0" shapeId="0" xr:uid="{4C604CED-F779-4B23-A917-EB3DB8E40D8B}">
      <text>
        <r>
          <rPr>
            <b/>
            <sz val="9"/>
            <color indexed="81"/>
            <rFont val="Segoe UI"/>
            <family val="2"/>
            <charset val="238"/>
          </rPr>
          <t>21. Največja trgovska družba v Sloveniji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<sst xmlns="http://schemas.openxmlformats.org/spreadsheetml/2006/main" count="243" uniqueCount="140">
  <si>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</si>
  <si>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</si>
  <si>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</si>
  <si>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</si>
  <si>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</si>
  <si>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</si>
  <si>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</si>
  <si>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</si>
  <si>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</si>
  <si>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</si>
  <si>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</si>
  <si>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</si>
  <si>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</si>
  <si>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</si>
  <si>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</si>
  <si>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</si>
  <si>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</si>
  <si>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</si>
  <si>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</si>
  <si>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</si>
  <si>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</si>
  <si>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</si>
  <si>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</si>
  <si>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</si>
  <si>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</si>
  <si>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</si>
  <si>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</si>
  <si>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</si>
  <si>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</si>
  <si>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</si>
  <si>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</si>
  <si>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</si>
  <si>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</si>
  <si>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</si>
  <si>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</si>
  <si>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</si>
  <si>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</si>
  <si>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</si>
  <si>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</si>
  <si>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</si>
  <si>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</si>
  <si>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</si>
  <si>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</si>
  <si>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</si>
  <si>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</si>
  <si>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</si>
  <si>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</si>
  <si>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</si>
  <si>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</si>
  <si>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</si>
  <si>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</si>
  <si>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</si>
  <si>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B</t>
  </si>
  <si>
    <t>K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</si>
  <si>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</si>
  <si>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</si>
  <si>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</si>
  <si>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</si>
  <si>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</si>
  <si>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</si>
  <si>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</si>
  <si>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</si>
  <si>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</si>
  <si>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</si>
  <si>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11X</t>
  </si>
  <si>
    <t>13X</t>
  </si>
  <si>
    <t>14X</t>
  </si>
  <si>
    <t>15X</t>
  </si>
  <si>
    <t>16X</t>
  </si>
  <si>
    <t>X</t>
  </si>
  <si>
    <t>&amp;</t>
  </si>
  <si>
    <t>S katero prvo črko se prične angleška beseda, ki slovensko pomeni beseda?</t>
  </si>
  <si>
    <t>17X</t>
  </si>
  <si>
    <t>20X</t>
  </si>
  <si>
    <t>21X</t>
  </si>
  <si>
    <t>22X</t>
  </si>
  <si>
    <t>2L</t>
  </si>
  <si>
    <t>3B</t>
  </si>
  <si>
    <t>4K</t>
  </si>
  <si>
    <t>7M</t>
  </si>
  <si>
    <t>8Š</t>
  </si>
  <si>
    <t>9G</t>
  </si>
  <si>
    <t>10M</t>
  </si>
  <si>
    <t>11I</t>
  </si>
  <si>
    <t>13I</t>
  </si>
  <si>
    <t>14S</t>
  </si>
  <si>
    <t>15A</t>
  </si>
  <si>
    <t>20M</t>
  </si>
  <si>
    <t>P</t>
  </si>
  <si>
    <t>19M</t>
  </si>
  <si>
    <t>1S</t>
  </si>
  <si>
    <t>5C</t>
  </si>
  <si>
    <t>16E</t>
  </si>
  <si>
    <t>18X</t>
  </si>
  <si>
    <t>19X</t>
  </si>
  <si>
    <t xml:space="preserve"> Npr. S katero prvo črko se prične osmi mesec v letu zapišite A (avgust).</t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</si>
  <si>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V zadnji stolpec zapišite odgovor v obliki zaporedne številke in črke, ki je zastavljeno v vprašanju, npr. 1S?</t>
    </r>
  </si>
  <si>
    <r>
      <rPr>
        <b/>
        <sz val="11"/>
        <color theme="1"/>
        <rFont val="Calibri"/>
        <family val="2"/>
        <charset val="238"/>
        <scheme val="minor"/>
      </rPr>
      <t>1. naloga</t>
    </r>
    <r>
      <rPr>
        <sz val="11"/>
        <color theme="1"/>
        <rFont val="Calibri"/>
        <family val="2"/>
        <charset val="238"/>
        <scheme val="minor"/>
      </rPr>
      <t>: V zadnji stolpec zapišite odgovor v obliki ene črke, ki je zastavljeno v vprašanju, npr. A?</t>
    </r>
  </si>
  <si>
    <t xml:space="preserve"> Npr. S katero prvo črko se prične reka, ki teče skozi Celje? (Savinja -&gt; 1S).</t>
  </si>
  <si>
    <r>
      <rPr>
        <b/>
        <sz val="11"/>
        <color theme="1"/>
        <rFont val="Calibri"/>
        <family val="2"/>
        <charset val="238"/>
        <scheme val="minor"/>
      </rPr>
      <t>3. naloga</t>
    </r>
    <r>
      <rPr>
        <sz val="11"/>
        <color theme="1"/>
        <rFont val="Calibri"/>
        <family val="2"/>
        <charset val="238"/>
        <scheme val="minor"/>
      </rPr>
      <t>: Kliknite desno zgoraj na rdeč oprijemek za opis gesla. Napišite manjkajoče črke,</t>
    </r>
  </si>
  <si>
    <r>
      <t xml:space="preserve">da dobite geslo. Npr. </t>
    </r>
    <r>
      <rPr>
        <b/>
        <sz val="11"/>
        <color theme="1"/>
        <rFont val="Calibri"/>
        <family val="2"/>
        <charset val="238"/>
        <scheme val="minor"/>
      </rPr>
      <t>opis gesla</t>
    </r>
    <r>
      <rPr>
        <sz val="11"/>
        <color theme="1"/>
        <rFont val="Calibri"/>
        <family val="2"/>
        <charset val="238"/>
        <scheme val="minor"/>
      </rPr>
      <t>: Naziv za spletno trgovino, kjer se prodaja trgovsko blago Mercator.</t>
    </r>
  </si>
  <si>
    <t>6S</t>
  </si>
  <si>
    <t>17F</t>
  </si>
  <si>
    <t>18R</t>
  </si>
  <si>
    <t>21S</t>
  </si>
  <si>
    <t>22M</t>
  </si>
  <si>
    <t>23X</t>
  </si>
  <si>
    <t>23W</t>
  </si>
  <si>
    <r>
      <rPr>
        <b/>
        <sz val="11"/>
        <color theme="1"/>
        <rFont val="Calibri"/>
        <family val="2"/>
        <charset val="238"/>
        <scheme val="minor"/>
      </rPr>
      <t>Geslo</t>
    </r>
    <r>
      <rPr>
        <sz val="11"/>
        <color theme="1"/>
        <rFont val="Calibri"/>
        <family val="2"/>
        <charset val="238"/>
        <scheme val="minor"/>
      </rPr>
      <t>: Spletna trgovina Mercator</t>
    </r>
  </si>
  <si>
    <t>S katero prvo črko se prične skupina ljudi, ki izvaja umetniška dela?</t>
  </si>
  <si>
    <t xml:space="preserve">S  katero prvo črko se prične trak z vpletenimi  gumijastimi nitmi?  </t>
  </si>
  <si>
    <t>S  katero prvo črko se prične miselna predstava, navadno optimistična, ki ni osnova na resničnosti?</t>
  </si>
  <si>
    <t xml:space="preserve">S  katero prvo črko se prične športna igra, pri kateri igralci žogo z odbijanjem z rokami spravljajo čez mrežo? </t>
  </si>
  <si>
    <t>S  katero prvo črko se prične kdor je zaposlen v javni, državni službi in opavlja uradne, zlasti pisarniške posle?</t>
  </si>
  <si>
    <t>S  katero prvo črko se prične električni vodnik iz ene ali več med seboj izoliranih žic, obdan z zaščitnim slojem?</t>
  </si>
  <si>
    <t>S  katero prvo črko se prične ženska, ki se ukvarja z jadranjem?</t>
  </si>
  <si>
    <t>S katero prvo črko se prične kdor ni alkoholik?</t>
  </si>
  <si>
    <t>S katero prvo črko se prične motorno vozilo za vleko, delo, zlasti v kmetijstvu?</t>
  </si>
  <si>
    <t>S katero prvo črko se prične orožje z držajem in doglim, nekoliko zakrivljenim rezilom za sekanje, vbadanje?</t>
  </si>
  <si>
    <t>S katero prvo črko se prične del obraza ob strani nosu in ust?</t>
  </si>
  <si>
    <t>S katero prvo črko se prične nestrupena kača z belo pego za ušesi?</t>
  </si>
  <si>
    <t>S katero prvo črko se prične ploščata riba z dolgo hrbtno plavutjo, živeča v stoječih in počasi tekočih vodah?</t>
  </si>
  <si>
    <t>S katero prvo črko se prične kdor opravlja cenitev?</t>
  </si>
  <si>
    <t>S katero prvo črko se prične trdno, zanesljivo stoječ?</t>
  </si>
  <si>
    <t>S katero prvo črko se prične gorsko drevo z mehkimi tankimi iglami v šopih, ki jeseni odpadejo?</t>
  </si>
  <si>
    <t>S katero prvo črko se prične kdor nestrokovno, površno opravlja kako delo?</t>
  </si>
  <si>
    <t>S katero prvo črko se prične strupena kača z verigami podobnimi lisami po hrbtu?</t>
  </si>
  <si>
    <t>S katero prvo črko se prične kdor prostovoljno gmotno podpira umetnike, znanstvenike ...?</t>
  </si>
  <si>
    <t>S katero prvo črko se prične rezultat najvišje umske dejavnosti, ki nakazuje uresničitev, izvedbo česa, zamisel?</t>
  </si>
  <si>
    <t>S katero prvo črko se prične število pod ulomkovo črto?</t>
  </si>
  <si>
    <t>S katero prvo črko se prične podolgovat, valjast izdelek z nadevom iz sesekljanega mesa, slanine, začimb?</t>
  </si>
  <si>
    <t>S katero prvo črko se prične kdor se izrazito prizadeva za uspeh, za uveljavitev?</t>
  </si>
  <si>
    <t>S katero prvo črko se prične nekužno vnetje kože, ki povroča srbenje?</t>
  </si>
  <si>
    <t>S katero prvo črko se prične kar je izmišljeno in v resničnosti ne obstaja?</t>
  </si>
  <si>
    <t>S katero prvo črko se prične vsaka od parnih kosti, ki oklepajo prsno votlino?</t>
  </si>
  <si>
    <t>S katero prvo črko se prične v muslimanskem okolju najvišji duhovnik in versko-pravni izvedenec na določenem ozemlju?</t>
  </si>
  <si>
    <t>S katero prvo črko se prične mladoleten človek?</t>
  </si>
  <si>
    <t>S katero prvo črko se prične sestrin mož ali brat zakonskega partnerja?</t>
  </si>
  <si>
    <t>S katero prvo črko se prične čas, ko prehaja dan v noč?</t>
  </si>
  <si>
    <t>S  katero prvo črko se prične mošt iz jabolk?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</si>
</sst>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3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3"/>
      <color theme="1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6600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0" xfId="0" applyFont="1" applyFill="1"/>
    <xf numFmtId="49" fontId="0" fillId="0" borderId="0" xfId="0" applyNumberFormat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3" borderId="1" xfId="0" applyFill="1" applyBorder="1"/>
    <xf numFmtId="0" fontId="1" fillId="9" borderId="0" xfId="0" applyFont="1" applyFill="1"/>
    <xf numFmtId="0" fontId="4" fillId="10" borderId="0" xfId="0" applyFont="1" applyFill="1"/>
    <xf numFmtId="0" fontId="1" fillId="11" borderId="0" xfId="0" applyFont="1" applyFill="1"/>
    <xf numFmtId="0" fontId="0" fillId="4" borderId="1" xfId="0" applyFill="1" applyBorder="1"/>
    <xf numFmtId="0" fontId="1" fillId="12" borderId="0" xfId="0" applyFont="1" applyFill="1"/>
    <xf numFmtId="0" fontId="3" fillId="10" borderId="2" xfId="0" applyFont="1" applyFill="1" applyBorder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1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1" xfId="0" applyFont="1" applyBorder="1"/>
    <xf numFmtId="0" fontId="0" fillId="0" borderId="12" xfId="0" applyBorder="1"/>
    <xf numFmtId="0" fontId="6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6" borderId="1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9" fillId="9" borderId="1" xfId="0" applyFont="1" applyFill="1" applyBorder="1" applyAlignment="1" applyProtection="1">
      <alignment horizontal="center"/>
      <protection locked="0"/>
    </xf>
    <xf numFmtId="0" fontId="19" fillId="15" borderId="1" xfId="0" applyFont="1" applyFill="1" applyBorder="1" applyAlignment="1" applyProtection="1">
      <alignment horizontal="center"/>
      <protection locked="0"/>
    </xf>
    <xf numFmtId="0" fontId="19" fillId="16" borderId="1" xfId="0" applyFont="1" applyFill="1" applyBorder="1" applyAlignment="1" applyProtection="1">
      <alignment horizontal="center"/>
      <protection locked="0"/>
    </xf>
    <xf numFmtId="0" fontId="19" fillId="17" borderId="1" xfId="0" applyFont="1" applyFill="1" applyBorder="1" applyAlignment="1" applyProtection="1">
      <alignment horizontal="center"/>
      <protection locked="0"/>
    </xf>
    <xf numFmtId="0" fontId="19" fillId="18" borderId="1" xfId="0" applyFont="1" applyFill="1" applyBorder="1" applyAlignment="1" applyProtection="1">
      <alignment horizontal="center"/>
      <protection locked="0"/>
    </xf>
    <xf numFmtId="0" fontId="18" fillId="15" borderId="1" xfId="0" applyFont="1" applyFill="1" applyBorder="1"/>
    <xf numFmtId="0" fontId="18" fillId="16" borderId="1" xfId="0" applyFont="1" applyFill="1" applyBorder="1"/>
    <xf numFmtId="0" fontId="18" fillId="19" borderId="1" xfId="0" applyFont="1" applyFill="1" applyBorder="1"/>
    <xf numFmtId="0" fontId="0" fillId="18" borderId="1" xfId="0" applyFill="1" applyBorder="1"/>
    <xf numFmtId="0" fontId="0" fillId="9" borderId="1" xfId="0" applyFill="1" applyBorder="1"/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0" borderId="0" xfId="0" applyFill="1"/>
    <xf numFmtId="0" fontId="19" fillId="20" borderId="1" xfId="0" applyFont="1" applyFill="1" applyBorder="1" applyAlignment="1">
      <alignment horizontal="center"/>
    </xf>
    <xf numFmtId="0" fontId="3" fillId="21" borderId="0" xfId="0" applyFont="1" applyFill="1"/>
    <xf numFmtId="0" fontId="3" fillId="10" borderId="0" xfId="0" applyFont="1" applyFill="1"/>
    <xf numFmtId="0" fontId="19" fillId="4" borderId="1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3" fillId="22" borderId="0" xfId="0" applyFont="1" applyFill="1"/>
    <xf numFmtId="0" fontId="3" fillId="23" borderId="0" xfId="0" applyFont="1" applyFill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/>
    <xf numFmtId="0" fontId="20" fillId="21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20" fillId="22" borderId="1" xfId="0" applyFont="1" applyFill="1" applyBorder="1" applyAlignment="1">
      <alignment horizontal="center"/>
    </xf>
    <xf numFmtId="0" fontId="20" fillId="23" borderId="1" xfId="0" applyFont="1" applyFill="1" applyBorder="1" applyAlignment="1">
      <alignment horizontal="center"/>
    </xf>
    <xf numFmtId="0" fontId="19" fillId="4" borderId="1" xfId="0" applyFont="1" applyFill="1" applyBorder="1"/>
    <xf numFmtId="0" fontId="19" fillId="0" borderId="1" xfId="0" applyFont="1" applyBorder="1"/>
    <xf numFmtId="0" fontId="7" fillId="0" borderId="0" xfId="0" applyFont="1"/>
    <xf numFmtId="0" fontId="23" fillId="0" borderId="0" xfId="0" applyFont="1"/>
    <xf numFmtId="0" fontId="22" fillId="0" borderId="1" xfId="1" applyFont="1" applyBorder="1"/>
    <xf numFmtId="0" fontId="22" fillId="4" borderId="1" xfId="1" applyFont="1" applyFill="1" applyBorder="1"/>
    <xf numFmtId="0" fontId="0" fillId="0" borderId="0" xfId="0" applyBorder="1" applyAlignment="1">
      <alignment horizontal="center" vertical="center"/>
    </xf>
    <xf numFmtId="0" fontId="22" fillId="3" borderId="9" xfId="1" applyFont="1" applyFill="1" applyBorder="1"/>
    <xf numFmtId="0" fontId="22" fillId="3" borderId="11" xfId="1" applyFont="1" applyFill="1" applyBorder="1"/>
    <xf numFmtId="0" fontId="22" fillId="3" borderId="6" xfId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2" fillId="4" borderId="9" xfId="1" applyFont="1" applyFill="1" applyBorder="1" applyAlignment="1"/>
    <xf numFmtId="0" fontId="22" fillId="0" borderId="11" xfId="1" applyFont="1" applyBorder="1" applyAlignment="1"/>
    <xf numFmtId="0" fontId="22" fillId="0" borderId="6" xfId="1" applyFont="1" applyBorder="1" applyAlignment="1"/>
    <xf numFmtId="0" fontId="27" fillId="4" borderId="9" xfId="1" applyFont="1" applyFill="1" applyBorder="1" applyAlignment="1"/>
    <xf numFmtId="0" fontId="27" fillId="0" borderId="11" xfId="1" applyFont="1" applyBorder="1" applyAlignment="1"/>
    <xf numFmtId="0" fontId="27" fillId="0" borderId="6" xfId="1" applyFont="1" applyBorder="1" applyAlignment="1"/>
    <xf numFmtId="0" fontId="22" fillId="3" borderId="9" xfId="1" applyFont="1" applyFill="1" applyBorder="1" applyAlignment="1"/>
    <xf numFmtId="0" fontId="19" fillId="9" borderId="9" xfId="0" applyFont="1" applyFill="1" applyBorder="1" applyAlignment="1"/>
    <xf numFmtId="0" fontId="0" fillId="0" borderId="11" xfId="0" applyBorder="1" applyAlignment="1"/>
    <xf numFmtId="0" fontId="0" fillId="0" borderId="6" xfId="0" applyBorder="1" applyAlignment="1"/>
    <xf numFmtId="0" fontId="28" fillId="4" borderId="9" xfId="1" applyFont="1" applyFill="1" applyBorder="1" applyAlignment="1"/>
    <xf numFmtId="0" fontId="19" fillId="16" borderId="9" xfId="0" applyFont="1" applyFill="1" applyBorder="1" applyAlignment="1"/>
    <xf numFmtId="0" fontId="19" fillId="0" borderId="11" xfId="0" applyFont="1" applyBorder="1" applyAlignment="1"/>
    <xf numFmtId="0" fontId="19" fillId="0" borderId="6" xfId="0" applyFont="1" applyBorder="1" applyAlignment="1"/>
    <xf numFmtId="0" fontId="26" fillId="19" borderId="9" xfId="0" applyFont="1" applyFill="1" applyBorder="1" applyAlignment="1"/>
    <xf numFmtId="0" fontId="18" fillId="0" borderId="11" xfId="0" applyFont="1" applyBorder="1" applyAlignment="1"/>
    <xf numFmtId="0" fontId="18" fillId="0" borderId="6" xfId="0" applyFont="1" applyBorder="1" applyAlignment="1"/>
    <xf numFmtId="0" fontId="26" fillId="18" borderId="9" xfId="0" applyFont="1" applyFill="1" applyBorder="1" applyAlignment="1"/>
    <xf numFmtId="0" fontId="26" fillId="20" borderId="9" xfId="0" applyFont="1" applyFill="1" applyBorder="1" applyAlignment="1"/>
    <xf numFmtId="0" fontId="19" fillId="20" borderId="11" xfId="0" applyFont="1" applyFill="1" applyBorder="1" applyAlignment="1"/>
    <xf numFmtId="0" fontId="19" fillId="20" borderId="6" xfId="0" applyFont="1" applyFill="1" applyBorder="1" applyAlignment="1"/>
    <xf numFmtId="0" fontId="20" fillId="21" borderId="9" xfId="0" applyFont="1" applyFill="1" applyBorder="1" applyAlignment="1"/>
    <xf numFmtId="0" fontId="20" fillId="21" borderId="11" xfId="0" applyFont="1" applyFill="1" applyBorder="1" applyAlignment="1"/>
    <xf numFmtId="0" fontId="20" fillId="21" borderId="6" xfId="0" applyFont="1" applyFill="1" applyBorder="1" applyAlignment="1"/>
    <xf numFmtId="0" fontId="20" fillId="22" borderId="9" xfId="0" applyFont="1" applyFill="1" applyBorder="1" applyAlignment="1"/>
    <xf numFmtId="0" fontId="20" fillId="23" borderId="9" xfId="0" applyFont="1" applyFill="1" applyBorder="1" applyAlignment="1"/>
    <xf numFmtId="0" fontId="0" fillId="23" borderId="11" xfId="0" applyFill="1" applyBorder="1" applyAlignment="1"/>
    <xf numFmtId="0" fontId="0" fillId="23" borderId="6" xfId="0" applyFill="1" applyBorder="1" applyAlignment="1"/>
    <xf numFmtId="0" fontId="19" fillId="15" borderId="9" xfId="0" applyFont="1" applyFill="1" applyBorder="1" applyAlignment="1"/>
    <xf numFmtId="0" fontId="22" fillId="3" borderId="1" xfId="1" applyFont="1" applyFill="1" applyBorder="1"/>
    <xf numFmtId="0" fontId="22" fillId="0" borderId="1" xfId="1" applyFont="1" applyBorder="1"/>
    <xf numFmtId="0" fontId="20" fillId="10" borderId="9" xfId="0" applyFont="1" applyFill="1" applyBorder="1" applyAlignment="1"/>
    <xf numFmtId="0" fontId="20" fillId="10" borderId="11" xfId="0" applyFont="1" applyFill="1" applyBorder="1" applyAlignment="1"/>
    <xf numFmtId="0" fontId="20" fillId="10" borderId="6" xfId="0" applyFont="1" applyFill="1" applyBorder="1" applyAlignment="1"/>
    <xf numFmtId="0" fontId="28" fillId="3" borderId="1" xfId="1" applyFont="1" applyFill="1" applyBorder="1"/>
    <xf numFmtId="0" fontId="22" fillId="4" borderId="1" xfId="1" applyFont="1" applyFill="1" applyBorder="1"/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/>
    <xf numFmtId="0" fontId="0" fillId="0" borderId="13" xfId="0" applyBorder="1"/>
  </cellXfs>
  <cellStyles count="2">
    <cellStyle name="Hiperpovezava" xfId="1" builtinId="8"/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0066"/>
      <color rgb="FF669900"/>
      <color rgb="FF666699"/>
      <color rgb="FF99FFCC"/>
      <color rgb="FF00FF00"/>
      <color rgb="FFFF99FF"/>
      <color rgb="FFFF66FF"/>
      <color rgb="FF99CCFF"/>
      <color rgb="FFD9F1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za&#269;etek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216478</xdr:rowOff>
    </xdr:from>
    <xdr:to>
      <xdr:col>10</xdr:col>
      <xdr:colOff>77932</xdr:colOff>
      <xdr:row>5</xdr:row>
      <xdr:rowOff>8660</xdr:rowOff>
    </xdr:to>
    <xdr:sp macro="" textlink="">
      <xdr:nvSpPr>
        <xdr:cNvPr id="2" name="PoljeZBesedilo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66D8C9-E4CE-4D86-9149-8380DC07E855}"/>
            </a:ext>
          </a:extLst>
        </xdr:cNvPr>
        <xdr:cNvSpPr txBox="1"/>
      </xdr:nvSpPr>
      <xdr:spPr>
        <a:xfrm>
          <a:off x="0" y="216478"/>
          <a:ext cx="2762250" cy="2424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KLIKNITE</a:t>
          </a:r>
          <a:r>
            <a:rPr lang="sl-SI" sz="1100" baseline="0"/>
            <a:t> ZA PRVE ŠTEVILKE IN ČRKE NPR. 1S</a:t>
          </a:r>
        </a:p>
        <a:p>
          <a:endParaRPr lang="sl-SI" sz="1100" baseline="0"/>
        </a:p>
        <a:p>
          <a:endParaRPr lang="sl-SI" sz="1100"/>
        </a:p>
      </xdr:txBody>
    </xdr:sp>
    <xdr:clientData/>
  </xdr:twoCellAnchor>
  <xdr:twoCellAnchor>
    <xdr:from>
      <xdr:col>18</xdr:col>
      <xdr:colOff>207818</xdr:colOff>
      <xdr:row>3</xdr:row>
      <xdr:rowOff>164523</xdr:rowOff>
    </xdr:from>
    <xdr:to>
      <xdr:col>31</xdr:col>
      <xdr:colOff>363683</xdr:colOff>
      <xdr:row>5</xdr:row>
      <xdr:rowOff>17319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5C1155D9-662B-43E3-8BE7-2D606FAC3E22}"/>
            </a:ext>
          </a:extLst>
        </xdr:cNvPr>
        <xdr:cNvSpPr txBox="1"/>
      </xdr:nvSpPr>
      <xdr:spPr>
        <a:xfrm>
          <a:off x="4901045" y="736023"/>
          <a:ext cx="3766706" cy="303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>
              <a:solidFill>
                <a:srgbClr val="FF0000"/>
              </a:solidFill>
            </a:rPr>
            <a:t>KRIŽANKA: TROVSKO</a:t>
          </a:r>
          <a:r>
            <a:rPr lang="sl-SI" sz="1600" baseline="0">
              <a:solidFill>
                <a:srgbClr val="FF0000"/>
              </a:solidFill>
            </a:rPr>
            <a:t> PODJETJE MERCATOR</a:t>
          </a:r>
          <a:endParaRPr lang="sl-SI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23</xdr:col>
      <xdr:colOff>248927</xdr:colOff>
      <xdr:row>5</xdr:row>
      <xdr:rowOff>190500</xdr:rowOff>
    </xdr:from>
    <xdr:to>
      <xdr:col>28</xdr:col>
      <xdr:colOff>155089</xdr:colOff>
      <xdr:row>11</xdr:row>
      <xdr:rowOff>8660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E609F2B-7C0F-48CC-B4DB-2CD5EFC07E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119" t="15803" r="13475" b="50486"/>
        <a:stretch/>
      </xdr:blipFill>
      <xdr:spPr>
        <a:xfrm>
          <a:off x="6197722" y="640773"/>
          <a:ext cx="1187708" cy="1168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123825</xdr:rowOff>
    </xdr:from>
    <xdr:to>
      <xdr:col>13</xdr:col>
      <xdr:colOff>381000</xdr:colOff>
      <xdr:row>31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767B702F-2F72-45AD-8C7A-9FA31AEDB6D4}"/>
            </a:ext>
          </a:extLst>
        </xdr:cNvPr>
        <xdr:cNvSpPr txBox="1"/>
      </xdr:nvSpPr>
      <xdr:spPr>
        <a:xfrm>
          <a:off x="76200" y="123825"/>
          <a:ext cx="8229600" cy="579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Mercator Največja</a:t>
          </a:r>
          <a:r>
            <a:rPr lang="sl-SI" sz="1100" baseline="0"/>
            <a:t> trgovska družba v Sloveniji</a:t>
          </a:r>
        </a:p>
        <a:p>
          <a:r>
            <a:rPr lang="sl-SI" sz="1100" baseline="0"/>
            <a:t>Fortenova Zagrebška skupina, ki je lastnik Mercatorja</a:t>
          </a:r>
        </a:p>
        <a:p>
          <a:r>
            <a:rPr lang="sl-SI" sz="1100" baseline="0"/>
            <a:t>Sberbank ruska banka, ki ima 44 % delež v Fortenovi</a:t>
          </a:r>
        </a:p>
        <a:p>
          <a:r>
            <a:rPr lang="sl-SI" sz="1100" baseline="0"/>
            <a:t>Agrokor propadli holding, ki je bil pred nekaj leti lastnik Mercatorja</a:t>
          </a:r>
        </a:p>
        <a:p>
          <a:r>
            <a:rPr lang="sl-SI" sz="1100" baseline="0"/>
            <a:t>Kmetijskogozdarskazadrugaškofjaloka Mercatorjev dobavitelj iz Škofje Loke</a:t>
          </a:r>
        </a:p>
        <a:p>
          <a:r>
            <a:rPr lang="sl-SI" sz="1100" baseline="0"/>
            <a:t>Mesnine Bohinja predelovalni obrat mesnin v Bohinju, ki je v lasti Kmetijsko-gozdarske zadruge Škofja Loka</a:t>
          </a:r>
        </a:p>
        <a:p>
          <a:r>
            <a:rPr lang="sl-SI" sz="1100" baseline="0"/>
            <a:t>Mojčinedobrote znamka slastnih domačih piškotov, ki jih večino proda Mercatorju</a:t>
          </a:r>
        </a:p>
        <a:p>
          <a:r>
            <a:rPr lang="sl-SI" sz="1100" baseline="0"/>
            <a:t>Gorenjskaprekajenazaseka domača mesnina, ki v imenu nosi gorenjsko ime</a:t>
          </a:r>
        </a:p>
        <a:p>
          <a:r>
            <a:rPr lang="sl-SI" sz="1100" baseline="0"/>
            <a:t>Bohinjskisir sir, ki ga pridelujejo v Srednji vasi in prodajajo v Mercatorju</a:t>
          </a:r>
        </a:p>
        <a:p>
          <a:r>
            <a:rPr lang="sl-SI" sz="1100" baseline="0"/>
            <a:t>Minute Mercatorjevi pripravljeni obroki, ki nastajajo v Mercatorjevem invalidskem podjetju</a:t>
          </a:r>
        </a:p>
        <a:p>
          <a:r>
            <a:rPr lang="sl-SI" sz="1100" baseline="0"/>
            <a:t>Ciganskigolažminute obrok Minute, ki za razliko od klasičnega golaža vsebuje več zelenjave</a:t>
          </a:r>
        </a:p>
        <a:p>
          <a:r>
            <a:rPr lang="sl-SI" sz="1100" baseline="0"/>
            <a:t>Wolt firma, ki dostavlja pripravljene jedi Minute</a:t>
          </a:r>
        </a:p>
        <a:p>
          <a:r>
            <a:rPr lang="sl-SI" sz="1100" baseline="0"/>
            <a:t>1 Spletnatrgovinamercator spletna trgovina, kjer se prodaja trgovsko blago Mercator</a:t>
          </a:r>
        </a:p>
        <a:p>
          <a:r>
            <a:rPr lang="sl-SI" sz="1100" baseline="0"/>
            <a:t>Mercatorcash&amp;Carry Mercatorjev samoizbirni način prodaje na debelo, ki je namenjen dobavi poslovnim subjektom</a:t>
          </a:r>
        </a:p>
        <a:p>
          <a:r>
            <a:rPr lang="sl-SI" sz="1100" baseline="0"/>
            <a:t>Šolskepotrebšine blagovna skupina iz Mercatorja, ki je namenjena šolarjem</a:t>
          </a:r>
        </a:p>
        <a:p>
          <a:r>
            <a:rPr lang="sl-SI" sz="1100" baseline="0"/>
            <a:t>Sosedovapekarna obrat, kjer v Mercatorju pečejo kruh</a:t>
          </a:r>
        </a:p>
        <a:p>
          <a:r>
            <a:rPr lang="sl-SI" sz="1100" baseline="0"/>
            <a:t>Radiimamodomače Mercatorjev program, s katerim omogoča slovenskim kmetom prodajo na Mercatorjevih policah</a:t>
          </a:r>
        </a:p>
        <a:p>
          <a:r>
            <a:rPr lang="sl-SI" sz="1100" baseline="0"/>
            <a:t>Lokalniproizvajalci Nepogrešljivi poslovni partnerji Mercatorja</a:t>
          </a:r>
        </a:p>
        <a:p>
          <a:r>
            <a:rPr lang="sl-SI" sz="1100" baseline="0"/>
            <a:t>Slovenskekmetijskezadruge organizacije, ki skrbijo, da izdelki  kmetov pridejo do čim več mercatorjevih kupcev</a:t>
          </a:r>
        </a:p>
        <a:p>
          <a:r>
            <a:rPr lang="sl-SI" sz="1100" baseline="0"/>
            <a:t>Izbranakakovost Naziv certifikata,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 pomeni kakovostno slovensko meso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Ekološkopridelano izdelki naziv za certifikat, s katerim morajo izdelki zadostiti zelo strogim standardom odgovornosti do okolja in človeka</a:t>
          </a:r>
          <a:r>
            <a:rPr lang="sl-SI" sz="1100" baseline="0"/>
            <a:t> 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304800</xdr:colOff>
      <xdr:row>30</xdr:row>
      <xdr:rowOff>76200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19FF42B-968F-4CFF-A450-008EF6604E9E}"/>
            </a:ext>
          </a:extLst>
        </xdr:cNvPr>
        <xdr:cNvSpPr txBox="1"/>
      </xdr:nvSpPr>
      <xdr:spPr>
        <a:xfrm>
          <a:off x="0" y="0"/>
          <a:ext cx="8229600" cy="579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rgbClr val="FF0000"/>
              </a:solidFill>
            </a:rPr>
            <a:t>21</a:t>
          </a:r>
          <a:r>
            <a:rPr lang="sl-SI" sz="1100"/>
            <a:t>. </a:t>
          </a:r>
          <a:r>
            <a:rPr lang="sl-SI" sz="1100" b="1"/>
            <a:t>Mercator</a:t>
          </a:r>
          <a:r>
            <a:rPr lang="sl-SI" sz="1100"/>
            <a:t> Največja</a:t>
          </a:r>
          <a:r>
            <a:rPr lang="sl-SI" sz="1100" baseline="0"/>
            <a:t> trgovska družba v Sloveniji</a:t>
          </a:r>
        </a:p>
        <a:p>
          <a:r>
            <a:rPr lang="sl-SI" sz="1100" b="0" baseline="0"/>
            <a:t>9.</a:t>
          </a:r>
          <a:r>
            <a:rPr lang="sl-SI" sz="1100" b="1" baseline="0"/>
            <a:t> Fortenova</a:t>
          </a:r>
          <a:r>
            <a:rPr lang="sl-SI" sz="1100" baseline="0"/>
            <a:t> Zagrebška skupina, ki je lastnik Mercatorja</a:t>
          </a:r>
        </a:p>
        <a:p>
          <a:r>
            <a:rPr lang="sl-SI" sz="1100" baseline="0">
              <a:solidFill>
                <a:srgbClr val="FF0000"/>
              </a:solidFill>
            </a:rPr>
            <a:t>14</a:t>
          </a:r>
          <a:r>
            <a:rPr lang="sl-SI" sz="1100" baseline="0"/>
            <a:t>. </a:t>
          </a:r>
          <a:r>
            <a:rPr lang="sl-SI" sz="1100" b="1" baseline="0"/>
            <a:t>Sberbank</a:t>
          </a:r>
          <a:r>
            <a:rPr lang="sl-SI" sz="1100" baseline="0"/>
            <a:t> Ruska banka, ki ima 44 % delež v Fortenovi</a:t>
          </a:r>
        </a:p>
        <a:p>
          <a:r>
            <a:rPr lang="sl-SI" sz="1100" baseline="0"/>
            <a:t>10. </a:t>
          </a:r>
          <a:r>
            <a:rPr lang="sl-SI" sz="1100" b="1" baseline="0"/>
            <a:t>Agrokor</a:t>
          </a:r>
          <a:r>
            <a:rPr lang="sl-SI" sz="1100" baseline="0"/>
            <a:t> Propadli holding, ki je bil pred nekaj leti lastnik Mercatorja</a:t>
          </a:r>
        </a:p>
        <a:p>
          <a:r>
            <a:rPr lang="sl-SI" sz="1100" baseline="0"/>
            <a:t>4. </a:t>
          </a:r>
          <a:r>
            <a:rPr lang="sl-SI" sz="1100" b="1" baseline="0"/>
            <a:t>Kmetijskogozdarskazadrugaškofjaloka</a:t>
          </a:r>
          <a:r>
            <a:rPr lang="sl-SI" sz="1100" baseline="0"/>
            <a:t> Mercatorjev dobavitelj iz Škofje Loke</a:t>
          </a:r>
        </a:p>
        <a:p>
          <a:r>
            <a:rPr lang="sl-SI" sz="1100" baseline="0"/>
            <a:t>12 </a:t>
          </a:r>
          <a:r>
            <a:rPr lang="sl-SI" sz="1100" b="1" baseline="0"/>
            <a:t>Mesninebohinja</a:t>
          </a:r>
          <a:r>
            <a:rPr lang="sl-SI" sz="1100" baseline="0"/>
            <a:t> Predelovalni obrat mesnin v Bohinju, ki je v lasti Kmetijsko-gozdarske zadruge Škofja Loka</a:t>
          </a:r>
        </a:p>
        <a:p>
          <a:r>
            <a:rPr lang="sl-SI" sz="1100" baseline="0"/>
            <a:t>8. </a:t>
          </a:r>
          <a:r>
            <a:rPr lang="sl-SI" sz="1100" b="1" baseline="0"/>
            <a:t>Mojčinedobrote</a:t>
          </a:r>
          <a:r>
            <a:rPr lang="sl-SI" sz="1100" baseline="0"/>
            <a:t> Znamka slastnih domačih piškotov, ki jih večino proda Mercatorju</a:t>
          </a:r>
        </a:p>
        <a:p>
          <a:r>
            <a:rPr lang="sl-SI" sz="1100" baseline="0">
              <a:solidFill>
                <a:srgbClr val="FF0000"/>
              </a:solidFill>
            </a:rPr>
            <a:t>9.</a:t>
          </a:r>
          <a:r>
            <a:rPr lang="sl-SI" sz="1100" baseline="0"/>
            <a:t> </a:t>
          </a:r>
          <a:r>
            <a:rPr lang="sl-SI" sz="1100" b="1" baseline="0"/>
            <a:t>Gorenjskaprekajenazaseka</a:t>
          </a:r>
          <a:r>
            <a:rPr lang="sl-SI" sz="1100" baseline="0"/>
            <a:t> Domača mesnina, ki v imenu nosi gorenjsko ime</a:t>
          </a:r>
        </a:p>
        <a:p>
          <a:r>
            <a:rPr lang="sl-SI" sz="1100" baseline="0"/>
            <a:t>3. </a:t>
          </a:r>
          <a:r>
            <a:rPr lang="sl-SI" sz="1100" b="1" baseline="0"/>
            <a:t>Bohinjskisir</a:t>
          </a:r>
          <a:r>
            <a:rPr lang="sl-SI" sz="1100" baseline="0"/>
            <a:t> Sir, ki ga pridelujejo v Srednji vasi in prodajajo v Mercatorju</a:t>
          </a:r>
        </a:p>
        <a:p>
          <a:r>
            <a:rPr lang="sl-SI" sz="1100" baseline="0">
              <a:solidFill>
                <a:srgbClr val="FF0000"/>
              </a:solidFill>
            </a:rPr>
            <a:t>7</a:t>
          </a:r>
          <a:r>
            <a:rPr lang="sl-SI" sz="1100" baseline="0"/>
            <a:t>. </a:t>
          </a:r>
          <a:r>
            <a:rPr lang="sl-SI" sz="1100" b="1" baseline="0"/>
            <a:t>Minute</a:t>
          </a:r>
          <a:r>
            <a:rPr lang="sl-SI" sz="1100" baseline="0"/>
            <a:t> Mercatorjevi pripravljeni obroki, ki nastajajo v Mercatorjevem invalidskem podjetju</a:t>
          </a:r>
        </a:p>
        <a:p>
          <a:r>
            <a:rPr lang="sl-SI" sz="1100" baseline="0"/>
            <a:t>5. </a:t>
          </a:r>
          <a:r>
            <a:rPr lang="sl-SI" sz="1100" b="1" baseline="0"/>
            <a:t>Ciganskigolažminute obrok </a:t>
          </a:r>
          <a:r>
            <a:rPr lang="sl-SI" sz="1100" baseline="0"/>
            <a:t>Minute obrok, ki za razliko od klasičnega golaža vsebuje več zelenjave</a:t>
          </a:r>
          <a:endParaRPr lang="sl-SI" sz="1100" baseline="0">
            <a:solidFill>
              <a:srgbClr val="FF0000"/>
            </a:solidFill>
          </a:endParaRPr>
        </a:p>
        <a:p>
          <a:r>
            <a:rPr lang="sl-SI" sz="1100" baseline="0">
              <a:solidFill>
                <a:srgbClr val="FF0000"/>
              </a:solidFill>
            </a:rPr>
            <a:t>22</a:t>
          </a:r>
          <a:r>
            <a:rPr lang="sl-SI" sz="1100" baseline="0"/>
            <a:t>. </a:t>
          </a:r>
          <a:r>
            <a:rPr lang="sl-SI" sz="1100" b="1" baseline="0"/>
            <a:t>Wolt</a:t>
          </a:r>
          <a:r>
            <a:rPr lang="sl-SI" sz="1100" baseline="0"/>
            <a:t> firma, ki dostavlja pripravljene jedi Minute</a:t>
          </a:r>
        </a:p>
        <a:p>
          <a:r>
            <a:rPr lang="sl-SI" sz="1100" baseline="0"/>
            <a:t>1. </a:t>
          </a:r>
          <a:r>
            <a:rPr lang="sl-SI" sz="1100" b="1" baseline="0"/>
            <a:t>Spletnatrgovinamercator</a:t>
          </a:r>
          <a:r>
            <a:rPr lang="sl-SI" sz="1100" baseline="0"/>
            <a:t> spletna trgovina, kjer se prodaja trgovsko blago Mercator</a:t>
          </a:r>
        </a:p>
        <a:p>
          <a:r>
            <a:rPr lang="sl-SI" sz="1100" baseline="0">
              <a:solidFill>
                <a:srgbClr val="FF0000"/>
              </a:solidFill>
            </a:rPr>
            <a:t>19.</a:t>
          </a:r>
          <a:r>
            <a:rPr lang="sl-SI" sz="1100" baseline="0"/>
            <a:t> </a:t>
          </a:r>
          <a:r>
            <a:rPr lang="sl-SI" sz="1100" b="1" baseline="0"/>
            <a:t>Mercatorcash&amp;Carry</a:t>
          </a:r>
          <a:r>
            <a:rPr lang="sl-SI" sz="1100" baseline="0"/>
            <a:t> Mercatorjev samoizbirni način prodaje na debelo, ki je namenjen dobavi poslovnim subjektom</a:t>
          </a:r>
        </a:p>
        <a:p>
          <a:r>
            <a:rPr lang="sl-SI" sz="1100" baseline="0"/>
            <a:t>7. </a:t>
          </a:r>
          <a:r>
            <a:rPr lang="sl-SI" sz="1100" b="1" baseline="0"/>
            <a:t>Šolskepotrebšine</a:t>
          </a:r>
          <a:r>
            <a:rPr lang="sl-SI" sz="1100" baseline="0"/>
            <a:t> blagovna skupina iz Mercatorja, ki je namenjena šolarjem</a:t>
          </a:r>
        </a:p>
        <a:p>
          <a:r>
            <a:rPr lang="sl-SI" sz="1100" baseline="0">
              <a:solidFill>
                <a:srgbClr val="FF0000"/>
              </a:solidFill>
            </a:rPr>
            <a:t>20.</a:t>
          </a:r>
          <a:r>
            <a:rPr lang="sl-SI" sz="1100" b="1" baseline="0"/>
            <a:t> Sosedovapekarna </a:t>
          </a:r>
          <a:r>
            <a:rPr lang="sl-SI" sz="1100" baseline="0"/>
            <a:t>obrat, kjer v Mercatorju pečejo kruh</a:t>
          </a:r>
        </a:p>
        <a:p>
          <a:r>
            <a:rPr lang="sl-SI" sz="1100" baseline="0">
              <a:solidFill>
                <a:srgbClr val="FF0000"/>
              </a:solidFill>
            </a:rPr>
            <a:t>17</a:t>
          </a:r>
          <a:r>
            <a:rPr lang="sl-SI" sz="1100" baseline="0"/>
            <a:t>. </a:t>
          </a:r>
          <a:r>
            <a:rPr lang="sl-SI" sz="1100" b="1" baseline="0"/>
            <a:t>Radiimamodomače</a:t>
          </a:r>
          <a:r>
            <a:rPr lang="sl-SI" sz="1100" baseline="0"/>
            <a:t> Mercatorjev program, s katerim omogoča slovenskim kmetom prodajo na Mercatorjevih policah</a:t>
          </a:r>
        </a:p>
        <a:p>
          <a:r>
            <a:rPr lang="sl-SI" sz="1100" baseline="0"/>
            <a:t>2. </a:t>
          </a:r>
          <a:r>
            <a:rPr lang="sl-SI" sz="1100" b="1" baseline="0"/>
            <a:t>Lokalniproizvajalci</a:t>
          </a:r>
          <a:r>
            <a:rPr lang="sl-SI" sz="1100" baseline="0"/>
            <a:t> Nepogrešljivi poslovni partnerji Mercatorja</a:t>
          </a:r>
        </a:p>
        <a:p>
          <a:r>
            <a:rPr lang="sl-SI" sz="1100" baseline="0"/>
            <a:t>6. </a:t>
          </a:r>
          <a:r>
            <a:rPr lang="sl-SI" sz="1100" b="1" baseline="0"/>
            <a:t>Slovenskekmetijskezadruge</a:t>
          </a:r>
          <a:r>
            <a:rPr lang="sl-SI" sz="1100" baseline="0"/>
            <a:t> organizacije, ki skrbijo, da izdelki  kmetov pridejo do čim več mercatorjevih kupcev</a:t>
          </a:r>
        </a:p>
        <a:p>
          <a:r>
            <a:rPr lang="sl-SI" sz="1100" baseline="0">
              <a:solidFill>
                <a:srgbClr val="FF0000"/>
              </a:solidFill>
            </a:rPr>
            <a:t>11</a:t>
          </a:r>
          <a:r>
            <a:rPr lang="sl-SI" sz="1100" baseline="0"/>
            <a:t>. </a:t>
          </a:r>
          <a:r>
            <a:rPr lang="sl-SI" sz="1100" b="1" baseline="0"/>
            <a:t>Izbranakakovost</a:t>
          </a:r>
          <a:r>
            <a:rPr lang="sl-SI" sz="1100" baseline="0"/>
            <a:t> Naziv certifikata,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 pomeni kakovostno slovensko meso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</a:t>
          </a:r>
          <a:r>
            <a:rPr lang="sl-S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Ekološkopridelano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Naziv za certifikat, s katerim morajo izdelki zadostiti zelo strogim standardom odgovornosti do okolja in človeka</a:t>
          </a:r>
          <a:r>
            <a:rPr lang="sl-SI" sz="1100" baseline="0"/>
            <a:t> 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5727-9748-44FB-9720-4DC2BB03BAA6}">
  <dimension ref="A1:AD39"/>
  <sheetViews>
    <sheetView topLeftCell="A13" workbookViewId="0">
      <selection activeCell="AF18" sqref="AF18"/>
    </sheetView>
  </sheetViews>
  <sheetFormatPr defaultRowHeight="15" x14ac:dyDescent="0.25"/>
  <cols>
    <col min="13" max="13" width="3.7109375" customWidth="1"/>
    <col min="14" max="28" width="9.140625" hidden="1" customWidth="1"/>
  </cols>
  <sheetData>
    <row r="1" spans="1:30" x14ac:dyDescent="0.25">
      <c r="A1" t="s">
        <v>97</v>
      </c>
    </row>
    <row r="2" spans="1:30" x14ac:dyDescent="0.25">
      <c r="A2" t="s">
        <v>95</v>
      </c>
    </row>
    <row r="4" spans="1:30" ht="18.75" x14ac:dyDescent="0.3">
      <c r="A4" s="131" t="s">
        <v>109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81" t="s">
        <v>69</v>
      </c>
      <c r="AD4" s="107" t="s">
        <v>36</v>
      </c>
    </row>
    <row r="5" spans="1:30" ht="18.75" x14ac:dyDescent="0.3">
      <c r="A5" s="152" t="s">
        <v>110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2" t="s">
        <v>69</v>
      </c>
      <c r="AD5" s="107" t="s">
        <v>42</v>
      </c>
    </row>
    <row r="6" spans="1:30" ht="18.75" x14ac:dyDescent="0.3">
      <c r="A6" s="135" t="s">
        <v>111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3" t="s">
        <v>69</v>
      </c>
      <c r="AD6" s="107" t="s">
        <v>37</v>
      </c>
    </row>
    <row r="7" spans="1:30" ht="18.75" x14ac:dyDescent="0.3">
      <c r="A7" s="138" t="s">
        <v>112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4" t="s">
        <v>69</v>
      </c>
      <c r="AD7" s="107" t="s">
        <v>35</v>
      </c>
    </row>
    <row r="8" spans="1:30" ht="18.75" x14ac:dyDescent="0.3">
      <c r="A8" s="141" t="s">
        <v>113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7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5" t="s">
        <v>69</v>
      </c>
      <c r="AD8" s="107" t="s">
        <v>45</v>
      </c>
    </row>
    <row r="9" spans="1:30" ht="18.75" x14ac:dyDescent="0.3">
      <c r="A9" s="142" t="s">
        <v>114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4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7" t="s">
        <v>69</v>
      </c>
      <c r="AD9" s="107" t="s">
        <v>53</v>
      </c>
    </row>
    <row r="10" spans="1:30" ht="18.75" x14ac:dyDescent="0.3">
      <c r="A10" s="145" t="s">
        <v>115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7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108" t="s">
        <v>69</v>
      </c>
      <c r="AD10" s="107" t="s">
        <v>88</v>
      </c>
    </row>
    <row r="11" spans="1:30" ht="18.75" x14ac:dyDescent="0.3">
      <c r="A11" s="155" t="s">
        <v>139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7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109" t="s">
        <v>69</v>
      </c>
      <c r="AD11" s="107" t="s">
        <v>39</v>
      </c>
    </row>
    <row r="12" spans="1:30" ht="18.75" x14ac:dyDescent="0.3">
      <c r="A12" s="148" t="s">
        <v>116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10" t="s">
        <v>69</v>
      </c>
      <c r="AD12" s="107" t="s">
        <v>46</v>
      </c>
    </row>
    <row r="13" spans="1:30" ht="18.75" x14ac:dyDescent="0.3">
      <c r="A13" s="149" t="s">
        <v>117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11" t="s">
        <v>69</v>
      </c>
      <c r="AD13" s="107" t="s">
        <v>40</v>
      </c>
    </row>
    <row r="14" spans="1:30" x14ac:dyDescent="0.25">
      <c r="AD14" s="114"/>
    </row>
    <row r="15" spans="1:30" x14ac:dyDescent="0.25">
      <c r="A15" t="s">
        <v>96</v>
      </c>
      <c r="AD15" s="114"/>
    </row>
    <row r="16" spans="1:30" x14ac:dyDescent="0.25">
      <c r="A16" t="s">
        <v>98</v>
      </c>
      <c r="AD16" s="114"/>
    </row>
    <row r="17" spans="1:30" x14ac:dyDescent="0.25">
      <c r="AD17" s="114"/>
    </row>
    <row r="18" spans="1:30" ht="18.75" x14ac:dyDescent="0.3">
      <c r="A18" s="134" t="s">
        <v>118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3"/>
      <c r="AC18" s="100" t="s">
        <v>54</v>
      </c>
      <c r="AD18" s="107" t="s">
        <v>90</v>
      </c>
    </row>
    <row r="19" spans="1:30" ht="18.75" x14ac:dyDescent="0.3">
      <c r="A19" s="124" t="s">
        <v>119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3"/>
      <c r="AC19" s="100" t="s">
        <v>55</v>
      </c>
      <c r="AD19" s="107" t="s">
        <v>76</v>
      </c>
    </row>
    <row r="20" spans="1:30" ht="18.75" x14ac:dyDescent="0.3">
      <c r="A20" s="124" t="s">
        <v>120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6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3"/>
      <c r="AC20" s="100" t="s">
        <v>56</v>
      </c>
      <c r="AD20" s="107" t="s">
        <v>77</v>
      </c>
    </row>
    <row r="21" spans="1:30" ht="18.75" x14ac:dyDescent="0.3">
      <c r="A21" s="134" t="s">
        <v>121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6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6"/>
      <c r="AC21" s="100" t="s">
        <v>57</v>
      </c>
      <c r="AD21" s="107" t="s">
        <v>78</v>
      </c>
    </row>
    <row r="22" spans="1:30" ht="18.75" x14ac:dyDescent="0.3">
      <c r="A22" s="124" t="s">
        <v>122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6"/>
      <c r="AC22" s="100" t="s">
        <v>58</v>
      </c>
      <c r="AD22" s="107" t="s">
        <v>91</v>
      </c>
    </row>
    <row r="23" spans="1:30" ht="18.75" x14ac:dyDescent="0.3">
      <c r="A23" s="124" t="s">
        <v>123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6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6"/>
      <c r="AC23" s="100" t="s">
        <v>59</v>
      </c>
      <c r="AD23" s="107" t="s">
        <v>101</v>
      </c>
    </row>
    <row r="24" spans="1:30" ht="18.75" x14ac:dyDescent="0.3">
      <c r="A24" s="153" t="s">
        <v>124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01" t="s">
        <v>60</v>
      </c>
      <c r="AD24" s="107" t="s">
        <v>79</v>
      </c>
    </row>
    <row r="25" spans="1:30" ht="18.75" x14ac:dyDescent="0.3">
      <c r="A25" s="124" t="s">
        <v>125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6"/>
      <c r="AC25" s="100" t="s">
        <v>61</v>
      </c>
      <c r="AD25" s="107" t="s">
        <v>80</v>
      </c>
    </row>
    <row r="26" spans="1:30" ht="18.75" x14ac:dyDescent="0.3">
      <c r="A26" s="153" t="s">
        <v>126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01" t="s">
        <v>62</v>
      </c>
      <c r="AD26" s="107" t="s">
        <v>81</v>
      </c>
    </row>
    <row r="27" spans="1:30" ht="18.75" x14ac:dyDescent="0.3">
      <c r="A27" s="124" t="s">
        <v>127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6"/>
      <c r="AC27" s="100" t="s">
        <v>63</v>
      </c>
      <c r="AD27" s="107" t="s">
        <v>82</v>
      </c>
    </row>
    <row r="28" spans="1:30" ht="18.75" x14ac:dyDescent="0.3">
      <c r="A28" s="158" t="s">
        <v>128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01" t="s">
        <v>64</v>
      </c>
      <c r="AD28" s="107" t="s">
        <v>83</v>
      </c>
    </row>
    <row r="29" spans="1:30" ht="18.75" x14ac:dyDescent="0.3">
      <c r="A29" s="153" t="s">
        <v>129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01" t="s">
        <v>65</v>
      </c>
      <c r="AD29" s="107" t="s">
        <v>84</v>
      </c>
    </row>
    <row r="30" spans="1:30" ht="18.75" x14ac:dyDescent="0.3">
      <c r="A30" s="158" t="s">
        <v>130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01" t="s">
        <v>66</v>
      </c>
      <c r="AD30" s="107" t="s">
        <v>85</v>
      </c>
    </row>
    <row r="31" spans="1:30" ht="18.75" x14ac:dyDescent="0.3">
      <c r="A31" s="124" t="s">
        <v>131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6"/>
      <c r="AC31" s="100" t="s">
        <v>67</v>
      </c>
      <c r="AD31" s="107" t="s">
        <v>86</v>
      </c>
    </row>
    <row r="32" spans="1:30" ht="18.75" x14ac:dyDescent="0.3">
      <c r="A32" s="124" t="s">
        <v>132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6"/>
      <c r="AC32" s="100" t="s">
        <v>68</v>
      </c>
      <c r="AD32" s="107" t="s">
        <v>92</v>
      </c>
    </row>
    <row r="33" spans="1:30" ht="18.75" x14ac:dyDescent="0.3">
      <c r="A33" s="159" t="s">
        <v>133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00" t="s">
        <v>72</v>
      </c>
      <c r="AD33" s="107" t="s">
        <v>102</v>
      </c>
    </row>
    <row r="34" spans="1:30" ht="18.75" x14ac:dyDescent="0.3">
      <c r="A34" s="130" t="s">
        <v>134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/>
      <c r="N34" s="119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1"/>
      <c r="AA34" s="119"/>
      <c r="AB34" s="120"/>
      <c r="AC34" s="101" t="s">
        <v>93</v>
      </c>
      <c r="AD34" s="107" t="s">
        <v>103</v>
      </c>
    </row>
    <row r="35" spans="1:30" ht="18.75" x14ac:dyDescent="0.3">
      <c r="A35" s="127" t="s">
        <v>135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24"/>
      <c r="AB35" s="125"/>
      <c r="AC35" s="100" t="s">
        <v>94</v>
      </c>
      <c r="AD35" s="107" t="s">
        <v>89</v>
      </c>
    </row>
    <row r="36" spans="1:30" ht="18.75" x14ac:dyDescent="0.3">
      <c r="A36" s="153" t="s">
        <v>136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01" t="s">
        <v>73</v>
      </c>
      <c r="AD36" s="107" t="s">
        <v>87</v>
      </c>
    </row>
    <row r="37" spans="1:30" ht="18.75" x14ac:dyDescent="0.3">
      <c r="A37" s="153" t="s">
        <v>137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01" t="s">
        <v>74</v>
      </c>
      <c r="AD37" s="107" t="s">
        <v>104</v>
      </c>
    </row>
    <row r="38" spans="1:30" ht="18.75" x14ac:dyDescent="0.3">
      <c r="A38" s="153" t="s">
        <v>138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01" t="s">
        <v>75</v>
      </c>
      <c r="AD38" s="107" t="s">
        <v>105</v>
      </c>
    </row>
    <row r="39" spans="1:30" ht="18.75" x14ac:dyDescent="0.3">
      <c r="A39" s="153" t="s">
        <v>71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01" t="s">
        <v>106</v>
      </c>
      <c r="AD39" s="107" t="s">
        <v>107</v>
      </c>
    </row>
  </sheetData>
  <mergeCells count="34">
    <mergeCell ref="A36:AB36"/>
    <mergeCell ref="A37:AB37"/>
    <mergeCell ref="A38:AB38"/>
    <mergeCell ref="A39:AB39"/>
    <mergeCell ref="A11:M11"/>
    <mergeCell ref="AA35:AB35"/>
    <mergeCell ref="A24:M24"/>
    <mergeCell ref="A26:M26"/>
    <mergeCell ref="A28:M28"/>
    <mergeCell ref="A29:M29"/>
    <mergeCell ref="A30:M30"/>
    <mergeCell ref="A33:M33"/>
    <mergeCell ref="A25:M25"/>
    <mergeCell ref="A27:M27"/>
    <mergeCell ref="A31:M31"/>
    <mergeCell ref="A21:M21"/>
    <mergeCell ref="A4:M4"/>
    <mergeCell ref="A18:M18"/>
    <mergeCell ref="A19:M19"/>
    <mergeCell ref="A20:M20"/>
    <mergeCell ref="A6:M6"/>
    <mergeCell ref="A7:M7"/>
    <mergeCell ref="A8:M8"/>
    <mergeCell ref="A9:M9"/>
    <mergeCell ref="A10:M10"/>
    <mergeCell ref="A12:M12"/>
    <mergeCell ref="A13:M13"/>
    <mergeCell ref="A5:M5"/>
    <mergeCell ref="A32:M32"/>
    <mergeCell ref="A35:M35"/>
    <mergeCell ref="N35:Z35"/>
    <mergeCell ref="A22:M22"/>
    <mergeCell ref="A23:M23"/>
    <mergeCell ref="A34:M34"/>
  </mergeCells>
  <hyperlinks>
    <hyperlink ref="A18:M18" location="puzle!A1" display="S katero prvo črko se prične reka, ki teče skozi Celje?" xr:uid="{DDA6F11F-5C0E-404F-B51C-0F104C138DB7}"/>
    <hyperlink ref="A19:M19" location="puzle!A1" display="S katero prvo črko se prične glavno mesto Slovenije?" xr:uid="{E01361ED-9A56-4B9D-AC6F-F52B414CE017}"/>
    <hyperlink ref="A20:M20" location="puzle!A1" display="S katero prvo črko se prične glavno mesto Srbije?" xr:uid="{F3E760A3-E185-48F2-9ACB-17DA74395605}"/>
    <hyperlink ref="A21:AB39" location="puzle!A1" display="S katero prvo črko se prične glavno mesto Gorenjske?" xr:uid="{500B7C0D-5558-4937-AD1A-3369F5626A7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3D20-075A-4ABB-ACA9-13C9693BEAFD}">
  <dimension ref="A1:BS120"/>
  <sheetViews>
    <sheetView tabSelected="1" zoomScale="110" zoomScaleNormal="110" workbookViewId="0"/>
  </sheetViews>
  <sheetFormatPr defaultColWidth="8.85546875" defaultRowHeight="15" x14ac:dyDescent="0.25"/>
  <cols>
    <col min="1" max="1" width="5.140625" customWidth="1"/>
    <col min="2" max="4" width="3.7109375" customWidth="1"/>
    <col min="5" max="5" width="5.85546875" customWidth="1"/>
    <col min="6" max="7" width="3.7109375" customWidth="1"/>
    <col min="8" max="8" width="2.85546875" customWidth="1"/>
    <col min="9" max="27" width="3.7109375" customWidth="1"/>
    <col min="28" max="28" width="4.140625" customWidth="1"/>
    <col min="29" max="30" width="5.140625" customWidth="1"/>
    <col min="31" max="31" width="5.7109375" customWidth="1"/>
    <col min="32" max="32" width="6.28515625" customWidth="1"/>
    <col min="33" max="37" width="3.7109375" customWidth="1"/>
    <col min="38" max="38" width="5" customWidth="1"/>
    <col min="39" max="95" width="3.7109375" customWidth="1"/>
  </cols>
  <sheetData>
    <row r="1" spans="1:63" x14ac:dyDescent="0.25">
      <c r="A1" t="s">
        <v>99</v>
      </c>
    </row>
    <row r="2" spans="1:63" x14ac:dyDescent="0.25">
      <c r="A2" t="s">
        <v>100</v>
      </c>
    </row>
    <row r="3" spans="1:63" x14ac:dyDescent="0.25">
      <c r="A3" t="s">
        <v>108</v>
      </c>
    </row>
    <row r="4" spans="1:63" ht="18" customHeight="1" x14ac:dyDescent="0.35"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V4" s="73"/>
      <c r="AW4" s="73"/>
      <c r="AX4" s="73"/>
    </row>
    <row r="5" spans="1:63" ht="18" customHeight="1" x14ac:dyDescent="0.25">
      <c r="AV5" s="73"/>
      <c r="AW5" s="73"/>
      <c r="AX5" s="73"/>
      <c r="AY5" s="73"/>
      <c r="AZ5" s="73"/>
      <c r="BA5" s="73"/>
      <c r="BB5" s="73"/>
    </row>
    <row r="6" spans="1:63" ht="18" customHeight="1" x14ac:dyDescent="0.25">
      <c r="T6" s="73"/>
      <c r="U6" s="73"/>
      <c r="V6" s="73"/>
      <c r="W6" s="73"/>
      <c r="X6" s="73"/>
      <c r="Y6" s="73"/>
      <c r="Z6" s="73"/>
      <c r="AM6" s="73"/>
      <c r="AN6" s="73"/>
      <c r="AO6" s="73"/>
      <c r="AP6" s="73"/>
      <c r="AQ6" s="73"/>
      <c r="AR6" s="73"/>
      <c r="AS6" s="73"/>
      <c r="AT6" s="73"/>
      <c r="AU6" s="77" t="str">
        <f>IF(začetek!AC19=začetek!AD19,"2L","2X")</f>
        <v>2X</v>
      </c>
      <c r="AV6" s="73"/>
      <c r="AW6" s="73"/>
      <c r="AX6" s="73"/>
      <c r="AY6" s="73"/>
      <c r="AZ6" s="73"/>
      <c r="BA6" s="73"/>
      <c r="BB6" s="73"/>
    </row>
    <row r="7" spans="1:63" ht="18" customHeight="1" x14ac:dyDescent="0.25">
      <c r="E7" s="77" t="str">
        <f>IF(začetek!AC18=začetek!AD18,"1S","1X")</f>
        <v>1X</v>
      </c>
      <c r="T7" s="73"/>
      <c r="U7" s="73"/>
      <c r="V7" s="73"/>
      <c r="W7" s="73"/>
      <c r="X7" s="73"/>
      <c r="Y7" s="73"/>
      <c r="Z7" s="73"/>
      <c r="AM7" s="73"/>
      <c r="AN7" s="73"/>
      <c r="AO7" s="73"/>
      <c r="AP7" s="73"/>
      <c r="AQ7" s="73"/>
      <c r="AR7" s="73"/>
      <c r="AS7" s="73"/>
      <c r="AT7" s="73"/>
      <c r="AU7" s="72" t="str">
        <f>IF(začetek!AC7=začetek!AD7,"O","X")</f>
        <v>X</v>
      </c>
      <c r="AV7" s="73"/>
      <c r="AW7" s="73"/>
      <c r="AX7" s="73"/>
      <c r="AY7" s="73"/>
      <c r="AZ7" s="73"/>
      <c r="BA7" s="73"/>
      <c r="BB7" s="73"/>
    </row>
    <row r="8" spans="1:63" ht="18" customHeight="1" x14ac:dyDescent="0.25">
      <c r="E8" s="72" t="str">
        <f>IF(začetek!AC10=začetek!AD10,"P","X")</f>
        <v>X</v>
      </c>
      <c r="T8" s="73"/>
      <c r="U8" s="73"/>
      <c r="V8" s="73"/>
      <c r="W8" s="73"/>
      <c r="X8" s="73"/>
      <c r="Y8" s="73"/>
      <c r="Z8" s="73"/>
      <c r="AM8" s="73"/>
      <c r="AN8" s="73"/>
      <c r="AO8" s="73"/>
      <c r="AP8" s="73"/>
      <c r="AQ8" s="73"/>
      <c r="AR8" s="73"/>
      <c r="AS8" s="73"/>
      <c r="AT8" s="73"/>
      <c r="AU8" s="72" t="str">
        <f>IF(začetek!AC9=začetek!AD9,"K","X")</f>
        <v>X</v>
      </c>
      <c r="AV8" s="73"/>
      <c r="AW8" s="73"/>
      <c r="AX8" s="73"/>
      <c r="AY8" s="73"/>
      <c r="AZ8" s="73"/>
      <c r="BA8" s="73"/>
      <c r="BB8" s="73"/>
    </row>
    <row r="9" spans="1:63" ht="18" customHeight="1" x14ac:dyDescent="0.25">
      <c r="E9" s="72"/>
      <c r="T9" s="73"/>
      <c r="U9" s="73"/>
      <c r="V9" s="73"/>
      <c r="W9" s="73"/>
      <c r="X9" s="73"/>
      <c r="Y9" s="73"/>
      <c r="Z9" s="73"/>
      <c r="AJ9" s="73"/>
      <c r="AM9" s="73"/>
      <c r="AN9" s="73"/>
      <c r="AO9" s="73"/>
      <c r="AP9" s="73"/>
      <c r="AQ9" s="73"/>
      <c r="AR9" s="73"/>
      <c r="AS9" s="73"/>
      <c r="AT9" s="73"/>
      <c r="AU9" s="72" t="str">
        <f>IF(začetek!AC4=začetek!AD4,"A","X")</f>
        <v>X</v>
      </c>
      <c r="AV9" s="73"/>
      <c r="AW9" s="73"/>
      <c r="AX9" s="73"/>
      <c r="AY9" s="73"/>
      <c r="AZ9" s="73"/>
      <c r="BA9" s="73"/>
      <c r="BB9" s="73"/>
    </row>
    <row r="10" spans="1:63" ht="18" customHeight="1" x14ac:dyDescent="0.25">
      <c r="E10" s="72" t="str">
        <f>IF(začetek!AC5=začetek!AD5,"E","X")</f>
        <v>X</v>
      </c>
      <c r="T10" s="73"/>
      <c r="U10" s="73"/>
      <c r="V10" s="73"/>
      <c r="W10" s="73"/>
      <c r="X10" s="73"/>
      <c r="Y10" s="73"/>
      <c r="Z10" s="73"/>
      <c r="AJ10" s="73"/>
      <c r="AM10" s="73"/>
      <c r="AN10" s="73"/>
      <c r="AO10" s="73"/>
      <c r="AP10" s="73"/>
      <c r="AQ10" s="73"/>
      <c r="AR10" s="73"/>
      <c r="AS10" s="73"/>
      <c r="AT10" s="73"/>
      <c r="AU10" s="72"/>
      <c r="AV10" s="73"/>
      <c r="AW10" s="73"/>
      <c r="AX10" s="73"/>
      <c r="AY10" s="73"/>
      <c r="AZ10" s="73"/>
      <c r="BA10" s="73"/>
      <c r="BB10" s="73"/>
    </row>
    <row r="11" spans="1:63" ht="18" customHeight="1" x14ac:dyDescent="0.25">
      <c r="E11" s="72" t="str">
        <f>IF(začetek!AC13=začetek!AD13,"T","X")</f>
        <v>X</v>
      </c>
      <c r="T11" s="73"/>
      <c r="U11" s="73"/>
      <c r="V11" s="73"/>
      <c r="W11" s="73"/>
      <c r="X11" s="73"/>
      <c r="Y11" s="73"/>
      <c r="Z11" s="73"/>
      <c r="AI11" s="73"/>
      <c r="AJ11" s="73"/>
      <c r="AM11" s="73"/>
      <c r="AN11" s="73"/>
      <c r="AO11" s="73"/>
      <c r="AP11" s="73"/>
      <c r="AQ11" s="73"/>
      <c r="AR11" s="73"/>
      <c r="AS11" s="73"/>
      <c r="AT11" s="73"/>
      <c r="AU11" s="72" t="str">
        <f>IF(začetek!AC12=začetek!AD12,"N","X")</f>
        <v>X</v>
      </c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</row>
    <row r="12" spans="1:63" ht="18" customHeight="1" thickBot="1" x14ac:dyDescent="0.3">
      <c r="E12" s="72" t="str">
        <f>IF(začetek!AC12=začetek!AD12,"N","X")</f>
        <v>X</v>
      </c>
      <c r="T12" s="73"/>
      <c r="U12" s="73"/>
      <c r="V12" s="73"/>
      <c r="W12" s="73"/>
      <c r="X12" s="73"/>
      <c r="Y12" s="73"/>
      <c r="Z12" s="73"/>
      <c r="AI12" s="73"/>
      <c r="AJ12" s="73"/>
      <c r="AM12" s="73"/>
      <c r="AN12" s="73"/>
      <c r="AO12" s="73"/>
      <c r="AP12" s="73"/>
      <c r="AQ12" s="73"/>
      <c r="AR12" s="73"/>
      <c r="AS12" s="73"/>
      <c r="AT12" s="73"/>
      <c r="AU12" s="79" t="str">
        <f>IF(začetek!AC6=začetek!AD6,"I","X")</f>
        <v>X</v>
      </c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</row>
    <row r="13" spans="1:63" ht="18" customHeight="1" thickBot="1" x14ac:dyDescent="0.3">
      <c r="E13" s="79" t="str">
        <f>IF(začetek!AC4=začetek!AD4,"A","X")</f>
        <v>X</v>
      </c>
      <c r="T13" s="73"/>
      <c r="U13" s="73"/>
      <c r="V13" s="73"/>
      <c r="W13" s="73"/>
      <c r="X13" s="73"/>
      <c r="Y13" s="73"/>
      <c r="Z13" s="73"/>
      <c r="AI13" s="73"/>
      <c r="AJ13" s="73"/>
      <c r="AM13" s="73"/>
      <c r="AN13" s="73"/>
      <c r="AO13" s="73"/>
      <c r="AP13" s="73"/>
      <c r="AQ13" s="73"/>
      <c r="AR13" s="73"/>
      <c r="AS13" s="73"/>
      <c r="AT13" s="73"/>
      <c r="AU13" s="72" t="str">
        <f>IF(začetek!AC10=začetek!AD10,"P","X")</f>
        <v>X</v>
      </c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</row>
    <row r="14" spans="1:63" ht="18" customHeight="1" x14ac:dyDescent="0.25">
      <c r="E14" s="78" t="str">
        <f>IF(začetek!AC13=začetek!AD13,"T","X")</f>
        <v>X</v>
      </c>
      <c r="T14" s="73"/>
      <c r="U14" s="73"/>
      <c r="V14" s="73"/>
      <c r="W14" s="73"/>
      <c r="X14" s="73"/>
      <c r="Y14" s="73"/>
      <c r="Z14" s="73"/>
      <c r="AI14" s="73"/>
      <c r="AJ14" s="73"/>
      <c r="AM14" s="73"/>
      <c r="AN14" s="73"/>
      <c r="AO14" s="73"/>
      <c r="AP14" s="73"/>
      <c r="AQ14" s="73"/>
      <c r="AR14" s="73"/>
      <c r="AS14" s="73"/>
      <c r="AT14" s="73"/>
      <c r="AU14" s="72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</row>
    <row r="15" spans="1:63" ht="18" customHeight="1" x14ac:dyDescent="0.25">
      <c r="E15" s="72"/>
      <c r="T15" s="73"/>
      <c r="U15" s="73"/>
      <c r="V15" s="73"/>
      <c r="W15" s="73"/>
      <c r="X15" s="73"/>
      <c r="Y15" s="73"/>
      <c r="Z15" s="73"/>
      <c r="AI15" s="73"/>
      <c r="AJ15" s="73"/>
      <c r="AM15" s="73"/>
      <c r="AN15" s="73"/>
      <c r="AO15" s="73"/>
      <c r="AP15" s="73"/>
      <c r="AQ15" s="73"/>
      <c r="AR15" s="73"/>
      <c r="AS15" s="73"/>
      <c r="AT15" s="73"/>
      <c r="AU15" s="72" t="str">
        <f>IF(začetek!AC7=začetek!AD7,"O","X")</f>
        <v>X</v>
      </c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</row>
    <row r="16" spans="1:63" ht="18" customHeight="1" x14ac:dyDescent="0.25">
      <c r="A16" s="77" t="str">
        <f>IF(začetek!AC20=začetek!AD20,"3B","3X")</f>
        <v>3X</v>
      </c>
      <c r="B16" s="73"/>
      <c r="C16" s="73"/>
      <c r="D16" s="73"/>
      <c r="E16" s="72"/>
      <c r="F16" s="73"/>
      <c r="G16" s="73"/>
      <c r="H16" s="73"/>
      <c r="I16" s="73"/>
      <c r="J16" s="73"/>
      <c r="K16" s="73"/>
      <c r="L16" s="73"/>
      <c r="M16" s="77" t="str">
        <f>IF(začetek!AC21=začetek!AD21,"4K","4X")</f>
        <v>4X</v>
      </c>
      <c r="N16" s="73"/>
      <c r="O16" s="73"/>
      <c r="P16" s="73"/>
      <c r="R16" s="73"/>
      <c r="S16" s="73"/>
      <c r="T16" s="73"/>
      <c r="U16" s="73"/>
      <c r="V16" s="73"/>
      <c r="W16" s="73"/>
      <c r="X16" s="73"/>
      <c r="Y16" s="73"/>
      <c r="Z16" s="73"/>
      <c r="AD16" s="77" t="str">
        <f>IF(začetek!AC22=začetek!AD22,"5C","5X")</f>
        <v>5X</v>
      </c>
      <c r="AH16" s="73"/>
      <c r="AI16" s="73"/>
      <c r="AJ16" s="73"/>
      <c r="AL16" s="73"/>
      <c r="AM16" s="73"/>
      <c r="AN16" s="73"/>
      <c r="AO16" s="73"/>
      <c r="AP16" s="73"/>
      <c r="AQ16" s="73"/>
      <c r="AR16" s="73"/>
      <c r="AS16" s="73"/>
      <c r="AT16" s="73"/>
      <c r="AU16" s="72" t="str">
        <f>IF(začetek!AC6=začetek!AD6,"I","X")</f>
        <v>X</v>
      </c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</row>
    <row r="17" spans="1:63" ht="18" customHeight="1" x14ac:dyDescent="0.25">
      <c r="A17" s="72" t="str">
        <f>IF(začetek!AC7=začetek!AD7,"O","X")</f>
        <v>X</v>
      </c>
      <c r="B17" s="73"/>
      <c r="C17" s="73"/>
      <c r="D17" s="73"/>
      <c r="E17" s="72" t="str">
        <f>IF(začetek!AC7=začetek!AD7,"O","X")</f>
        <v>X</v>
      </c>
      <c r="F17" s="73"/>
      <c r="G17" s="73"/>
      <c r="H17" s="77" t="str">
        <f>IF(začetek!AC23=začetek!AD23,"6S","6X")</f>
        <v>6X</v>
      </c>
      <c r="J17" s="73"/>
      <c r="K17" s="73"/>
      <c r="L17" s="73"/>
      <c r="M17" s="72"/>
      <c r="N17" s="73"/>
      <c r="O17" s="73"/>
      <c r="P17" s="73"/>
      <c r="R17" s="73"/>
      <c r="S17" s="73"/>
      <c r="T17" s="73"/>
      <c r="U17" s="73"/>
      <c r="V17" s="73"/>
      <c r="W17" s="73"/>
      <c r="X17" s="73"/>
      <c r="Y17" s="73"/>
      <c r="Z17" s="73"/>
      <c r="AD17" s="72" t="str">
        <f>IF(začetek!AC6=začetek!AD6,"I","X")</f>
        <v>X</v>
      </c>
      <c r="AH17" s="73"/>
      <c r="AI17" s="73"/>
      <c r="AJ17" s="73"/>
      <c r="AL17" s="73"/>
      <c r="AM17" s="73"/>
      <c r="AN17" s="73"/>
      <c r="AO17" s="73"/>
      <c r="AP17" s="73"/>
      <c r="AQ17" s="73"/>
      <c r="AR17" s="73"/>
      <c r="AS17" s="73"/>
      <c r="AT17" s="73"/>
      <c r="AU17" s="72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</row>
    <row r="18" spans="1:63" ht="18" customHeight="1" x14ac:dyDescent="0.25">
      <c r="A18" s="72"/>
      <c r="B18" s="73"/>
      <c r="C18" s="73"/>
      <c r="D18" s="73"/>
      <c r="E18" s="72"/>
      <c r="F18" s="73"/>
      <c r="G18" s="73"/>
      <c r="H18" s="72"/>
      <c r="I18" s="73"/>
      <c r="J18" s="73"/>
      <c r="K18" s="73"/>
      <c r="L18" s="73"/>
      <c r="M18" s="72" t="str">
        <f>IF(začetek!AC5=začetek!AD5,"E","X")</f>
        <v>X</v>
      </c>
      <c r="N18" s="73"/>
      <c r="O18" s="73"/>
      <c r="P18" s="73"/>
      <c r="R18" s="73"/>
      <c r="S18" s="73"/>
      <c r="T18" s="73"/>
      <c r="U18" s="73"/>
      <c r="V18" s="73"/>
      <c r="W18" s="73"/>
      <c r="X18" s="73"/>
      <c r="Y18" s="73"/>
      <c r="Z18" s="73"/>
      <c r="AD18" s="72"/>
      <c r="AH18" s="73"/>
      <c r="AI18" s="73"/>
      <c r="AJ18" s="73"/>
      <c r="AL18" s="73"/>
      <c r="AM18" s="73"/>
      <c r="AN18" s="73"/>
      <c r="AO18" s="73"/>
      <c r="AP18" s="73"/>
      <c r="AQ18" s="73"/>
      <c r="AR18" s="73"/>
      <c r="AS18" s="73"/>
      <c r="AT18" s="73"/>
      <c r="AU18" s="72" t="s">
        <v>43</v>
      </c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</row>
    <row r="19" spans="1:63" ht="18" customHeight="1" x14ac:dyDescent="0.25">
      <c r="A19" s="72" t="str">
        <f>IF(začetek!AC6=začetek!AD6,"I","X")</f>
        <v>X</v>
      </c>
      <c r="B19" s="73"/>
      <c r="C19" s="73"/>
      <c r="D19" s="73"/>
      <c r="E19" s="72" t="str">
        <f>IF(začetek!AC6=začetek!AD6,"I","X")</f>
        <v>X</v>
      </c>
      <c r="F19" s="73"/>
      <c r="G19" s="73"/>
      <c r="H19" s="72" t="str">
        <f>IF(začetek!AC7=začetek!AD7,"O","X")</f>
        <v>X</v>
      </c>
      <c r="I19" s="73"/>
      <c r="J19" s="73"/>
      <c r="K19" s="73"/>
      <c r="L19" s="73"/>
      <c r="M19" s="72" t="str">
        <f>IF(začetek!AC13=začetek!AD13,"T","X")</f>
        <v>X</v>
      </c>
      <c r="N19" s="73"/>
      <c r="O19" s="73"/>
      <c r="R19" s="73"/>
      <c r="S19" s="73"/>
      <c r="T19" s="73"/>
      <c r="U19" s="73"/>
      <c r="V19" s="73"/>
      <c r="W19" s="73"/>
      <c r="X19" s="73"/>
      <c r="Y19" s="73"/>
      <c r="Z19" s="73"/>
      <c r="AD19" s="72" t="str">
        <f>IF(začetek!AC4=začetek!AD4,"A","X")</f>
        <v>X</v>
      </c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2" t="str">
        <f>IF(začetek!AC4=začetek!AD4,"A","X")</f>
        <v>X</v>
      </c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</row>
    <row r="20" spans="1:63" ht="18" customHeight="1" x14ac:dyDescent="0.25">
      <c r="A20" s="72" t="str">
        <f>IF(začetek!AC12=začetek!AD12,"N","X")</f>
        <v>X</v>
      </c>
      <c r="B20" s="73"/>
      <c r="C20" s="73"/>
      <c r="D20" s="73"/>
      <c r="E20" s="72" t="str">
        <f>IF(začetek!AC12=začetek!AD12,"N","X")</f>
        <v>X</v>
      </c>
      <c r="F20" s="73"/>
      <c r="G20" s="73"/>
      <c r="H20" s="72"/>
      <c r="I20" s="73"/>
      <c r="J20" s="73"/>
      <c r="K20" s="73"/>
      <c r="L20" s="75" t="str">
        <f>IF(začetek!AC24=začetek!AD24,"7M","7X")</f>
        <v>7X</v>
      </c>
      <c r="M20" s="72" t="str">
        <f>IF(začetek!AC6=začetek!AD6,"I","X")</f>
        <v>X</v>
      </c>
      <c r="N20" s="72" t="str">
        <f>IF(začetek!AC12=začetek!AD12,"N","X")</f>
        <v>X</v>
      </c>
      <c r="O20" s="72" t="str">
        <f>IF(začetek!AC8=začetek!AD8,"U","X")</f>
        <v>X</v>
      </c>
      <c r="P20" s="72" t="str">
        <f>IF(začetek!AC13=začetek!AD13,"T","X")</f>
        <v>X</v>
      </c>
      <c r="Q20" s="72" t="str">
        <f>IF(začetek!AC5=začetek!AD5,"E","X")</f>
        <v>X</v>
      </c>
      <c r="R20" s="73"/>
      <c r="S20" s="73"/>
      <c r="T20" s="73"/>
      <c r="U20" s="73"/>
      <c r="V20" s="73"/>
      <c r="W20" s="73"/>
      <c r="X20" s="73"/>
      <c r="Y20" s="77" t="str">
        <f>IF(začetek!AC25=začetek!AD25,"8Š","8X")</f>
        <v>8X</v>
      </c>
      <c r="Z20" s="73"/>
      <c r="AD20" s="72" t="str">
        <f>IF(začetek!AC12=začetek!AD12,"N","X")</f>
        <v>X</v>
      </c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2" t="str">
        <f>IF(začetek!AC11=začetek!AD11,"J","X")</f>
        <v>X</v>
      </c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</row>
    <row r="21" spans="1:63" ht="18" customHeight="1" thickBot="1" x14ac:dyDescent="0.3">
      <c r="A21" s="72" t="str">
        <f>IF(začetek!AC11=začetek!AD11,"J","X")</f>
        <v>X</v>
      </c>
      <c r="B21" s="73"/>
      <c r="C21" s="73"/>
      <c r="D21" s="73"/>
      <c r="E21" s="79" t="str">
        <f>IF(začetek!AC4=začetek!AD4,"A","X")</f>
        <v>X</v>
      </c>
      <c r="F21" s="73"/>
      <c r="G21" s="73"/>
      <c r="H21" s="72" t="str">
        <f>IF(začetek!AC5=začetek!AD5,"E","X")</f>
        <v>X</v>
      </c>
      <c r="I21" s="73"/>
      <c r="J21" s="73"/>
      <c r="K21" s="73"/>
      <c r="L21" s="73"/>
      <c r="M21" s="78" t="str">
        <f>IF(začetek!AC11=začetek!AD11,"J","X")</f>
        <v>X</v>
      </c>
      <c r="N21" s="73"/>
      <c r="O21" s="73"/>
      <c r="R21" s="73"/>
      <c r="S21" s="73"/>
      <c r="X21" s="75" t="str">
        <f>IF(začetek!AC26=začetek!AD26,"9G","9X")</f>
        <v>9X</v>
      </c>
      <c r="Y21" s="72" t="str">
        <f>IF(začetek!AC7=začetek!AD7,"O","X")</f>
        <v>X</v>
      </c>
      <c r="Z21" s="72"/>
      <c r="AA21" s="72" t="str">
        <f>IF(začetek!AC5=začetek!AD5,"E","X")</f>
        <v>X</v>
      </c>
      <c r="AB21" s="72" t="str">
        <f>IF(začetek!AC12=začetek!AD12,"N","X")</f>
        <v>X</v>
      </c>
      <c r="AC21" s="72" t="str">
        <f>IF(začetek!AC11=začetek!AD11,"J","X")</f>
        <v>X</v>
      </c>
      <c r="AD21" s="72"/>
      <c r="AE21" s="74" t="str">
        <f>IF(začetek!AC9=začetek!AD9,"K","X")</f>
        <v>X</v>
      </c>
      <c r="AF21" s="76" t="str">
        <f>IF(začetek!AC4=začetek!AD4,"A","X")</f>
        <v>X</v>
      </c>
      <c r="AG21" s="74" t="str">
        <f>IF(začetek!AC10=začetek!AD10,"P","X")</f>
        <v>X</v>
      </c>
      <c r="AH21" s="72"/>
      <c r="AI21" s="72" t="str">
        <f>IF(začetek!AC5=začetek!AD5,"E","X")</f>
        <v>X</v>
      </c>
      <c r="AJ21" s="94" t="str">
        <f>IF(začetek!AC9=začetek!AD9,"K","X")</f>
        <v>X</v>
      </c>
      <c r="AK21" s="72" t="str">
        <f>IF(začetek!AC4=začetek!AD4,"A","X")</f>
        <v>X</v>
      </c>
      <c r="AL21" s="72" t="str">
        <f>IF(začetek!AC11=začetek!AD11,"J","X")</f>
        <v>X</v>
      </c>
      <c r="AM21" s="72" t="str">
        <f>IF(začetek!AC5=začetek!AD5,"E","X")</f>
        <v>X</v>
      </c>
      <c r="AN21" s="72" t="str">
        <f>IF(začetek!AC12=začetek!AD12,"N","X")</f>
        <v>X</v>
      </c>
      <c r="AO21" s="76" t="str">
        <f>IF(začetek!AC4=začetek!AD4,"A","X")</f>
        <v>X</v>
      </c>
      <c r="AP21" s="72"/>
      <c r="AQ21" s="72" t="str">
        <f>IF(začetek!AC4=začetek!AD4,"A","X")</f>
        <v>X</v>
      </c>
      <c r="AR21" s="72"/>
      <c r="AS21" s="72" t="str">
        <f>IF(začetek!AC5=začetek!AD5,"E","X")</f>
        <v>X</v>
      </c>
      <c r="AT21" s="72" t="str">
        <f>IF(začetek!AC9=začetek!AD9,"K","X")</f>
        <v>X</v>
      </c>
      <c r="AU21" s="72" t="str">
        <f>IF(začetek!AC4=začetek!AD4,"A","X")</f>
        <v>X</v>
      </c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</row>
    <row r="22" spans="1:63" ht="18" customHeight="1" x14ac:dyDescent="0.25">
      <c r="A22" s="72"/>
      <c r="B22" s="73"/>
      <c r="C22" s="73"/>
      <c r="D22" s="73"/>
      <c r="E22" s="72"/>
      <c r="F22" s="73"/>
      <c r="G22" s="73"/>
      <c r="H22" s="72" t="str">
        <f>IF(začetek!AC12=začetek!AD12,"N","X")</f>
        <v>X</v>
      </c>
      <c r="I22" s="73"/>
      <c r="J22" s="73"/>
      <c r="K22" s="73"/>
      <c r="L22" s="73"/>
      <c r="M22" s="72"/>
      <c r="N22" s="73"/>
      <c r="Y22" s="72"/>
      <c r="Z22" s="73"/>
      <c r="AD22" s="72" t="str">
        <f>IF(začetek!AC9=začetek!AD9,"K","X")</f>
        <v>X</v>
      </c>
      <c r="AG22" s="73"/>
      <c r="AH22" s="73"/>
      <c r="AI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2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</row>
    <row r="23" spans="1:63" ht="18" customHeight="1" x14ac:dyDescent="0.25">
      <c r="A23" s="72" t="str">
        <f>IF(začetek!AC9=začetek!AD9,"K","X")</f>
        <v>X</v>
      </c>
      <c r="B23" s="73"/>
      <c r="C23" s="73"/>
      <c r="D23" s="73"/>
      <c r="E23" s="72" t="str">
        <f>IF(začetek!AC5=začetek!AD5,"E","X")</f>
        <v>X</v>
      </c>
      <c r="F23" s="73"/>
      <c r="G23" s="73"/>
      <c r="H23" s="72"/>
      <c r="I23" s="73"/>
      <c r="J23" s="73"/>
      <c r="K23" s="73"/>
      <c r="L23" s="73"/>
      <c r="M23" s="72" t="str">
        <f>IF(začetek!AC9=začetek!AD9,"K","X")</f>
        <v>X</v>
      </c>
      <c r="N23" s="73"/>
      <c r="O23" s="73"/>
      <c r="R23" s="73"/>
      <c r="S23" s="73"/>
      <c r="Y23" s="72"/>
      <c r="Z23" s="73"/>
      <c r="AD23" s="75" t="str">
        <f>IF(začetek!AC29=začetek!AD29,"13I","13X")</f>
        <v>13X</v>
      </c>
      <c r="AE23" s="76" t="str">
        <f>IF(začetek!AC10=začetek!AD10,"P","X")</f>
        <v>X</v>
      </c>
      <c r="AF23" s="72"/>
      <c r="AG23" s="72" t="str">
        <f>IF(začetek!AC5=začetek!AD5,"E","X")</f>
        <v>X</v>
      </c>
      <c r="AH23" s="72"/>
      <c r="AI23" s="72"/>
      <c r="AJ23" s="72" t="str">
        <f>IF(začetek!AC4=začetek!AD4,"A","X")</f>
        <v>X</v>
      </c>
      <c r="AK23" s="72" t="str">
        <f>IF(začetek!AC13=začetek!AD13,"T","X")</f>
        <v>X</v>
      </c>
      <c r="AL23" s="72" t="str">
        <f>IF(začetek!AC7=začetek!AD7,"O","X")</f>
        <v>X</v>
      </c>
      <c r="AM23" s="72"/>
      <c r="AN23" s="73"/>
      <c r="AO23" s="73"/>
      <c r="AP23" s="73"/>
      <c r="AQ23" s="73"/>
      <c r="AR23" s="73"/>
      <c r="AS23" s="73"/>
      <c r="AT23" s="73"/>
      <c r="AU23" s="72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</row>
    <row r="24" spans="1:63" ht="18" customHeight="1" thickBot="1" x14ac:dyDescent="0.3">
      <c r="A24" s="79" t="str">
        <f>IF(začetek!AC6=začetek!AD6,"I","X")</f>
        <v>X</v>
      </c>
      <c r="B24" s="73"/>
      <c r="C24" s="73"/>
      <c r="D24" s="73"/>
      <c r="E24" s="72"/>
      <c r="F24" s="73"/>
      <c r="G24" s="73"/>
      <c r="H24" s="72" t="str">
        <f>IF(začetek!AC9=začetek!AD9,"K","X")</f>
        <v>X</v>
      </c>
      <c r="I24" s="73"/>
      <c r="J24" s="73"/>
      <c r="K24" s="73"/>
      <c r="L24" s="73"/>
      <c r="M24" s="79" t="str">
        <f>IF(začetek!AC7=začetek!AD7,"O","X")</f>
        <v>X</v>
      </c>
      <c r="N24" s="73"/>
      <c r="O24" s="73"/>
      <c r="R24" s="73"/>
      <c r="S24" s="73"/>
      <c r="Y24" s="72" t="str">
        <f>IF(začetek!AC9=začetek!AD9,"K","X")</f>
        <v>X</v>
      </c>
      <c r="Z24" s="73"/>
      <c r="AD24" s="92"/>
      <c r="AG24" s="73"/>
      <c r="AH24" s="73"/>
      <c r="AI24" s="73"/>
      <c r="AK24" s="73"/>
      <c r="AL24" s="73"/>
      <c r="AN24" s="73"/>
      <c r="AO24" s="73"/>
      <c r="AP24" s="73"/>
      <c r="AQ24" s="73"/>
      <c r="AR24" s="73"/>
      <c r="AS24" s="73"/>
      <c r="AT24" s="73"/>
      <c r="AU24" s="72" t="str">
        <f>IF(začetek!AC6=začetek!AD6,"I","X")</f>
        <v>X</v>
      </c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</row>
    <row r="25" spans="1:63" ht="18" customHeight="1" thickBot="1" x14ac:dyDescent="0.3">
      <c r="A25" s="72"/>
      <c r="B25" s="73"/>
      <c r="C25" s="73"/>
      <c r="D25" s="73"/>
      <c r="E25" s="72"/>
      <c r="F25" s="73"/>
      <c r="G25" s="73"/>
      <c r="H25" s="79" t="str">
        <f>IF(začetek!AC5=začetek!AD5,"E","X")</f>
        <v>X</v>
      </c>
      <c r="I25" s="73"/>
      <c r="J25" s="73"/>
      <c r="K25" s="73"/>
      <c r="L25" s="73"/>
      <c r="M25" s="72"/>
      <c r="N25" s="73"/>
      <c r="O25" s="73"/>
      <c r="R25" s="73"/>
      <c r="S25" s="73"/>
      <c r="U25" s="77" t="str">
        <f>IF(začetek!AC27=začetek!AD27,"10M","10X")</f>
        <v>10X</v>
      </c>
      <c r="Y25" s="79" t="str">
        <f>IF(začetek!AC5=začetek!AD5,"E","X")</f>
        <v>X</v>
      </c>
      <c r="Z25" s="73"/>
      <c r="AA25" s="73"/>
      <c r="AC25" s="95" t="str">
        <f>IF(začetek!AC39=začetek!AD39,"23W","23X")</f>
        <v>23X</v>
      </c>
      <c r="AD25" s="72" t="str">
        <f>IF(začetek!AC7=začetek!AD7,"O","X")</f>
        <v>X</v>
      </c>
      <c r="AE25" s="71"/>
      <c r="AF25" s="71" t="str">
        <f>IF(začetek!AC13=začetek!AD13,"T","X")</f>
        <v>X</v>
      </c>
      <c r="AG25" s="73"/>
      <c r="AH25" s="73"/>
      <c r="AI25" s="73"/>
      <c r="AK25" s="73"/>
      <c r="AL25" s="73"/>
      <c r="AN25" s="73"/>
      <c r="AO25" s="73"/>
      <c r="AP25" s="73"/>
      <c r="AQ25" s="73"/>
      <c r="AR25" s="73"/>
      <c r="AS25" s="73"/>
      <c r="AT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</row>
    <row r="26" spans="1:63" ht="18" customHeight="1" x14ac:dyDescent="0.25">
      <c r="A26" s="75" t="str">
        <f>IF(začetek!AC28=začetek!AD28,"11I","11X")</f>
        <v>11X</v>
      </c>
      <c r="B26" s="74"/>
      <c r="C26" s="72"/>
      <c r="D26" s="72"/>
      <c r="E26" s="72" t="str">
        <f>IF(začetek!AC4=začetek!AD4,"A","X")</f>
        <v>X</v>
      </c>
      <c r="F26" s="72" t="str">
        <f>IF(začetek!AC12=začetek!AD12,"N","X")</f>
        <v>X</v>
      </c>
      <c r="G26" s="76" t="str">
        <f>IF(začetek!AC4=začetek!AD4,"A","X")</f>
        <v>X</v>
      </c>
      <c r="H26" s="72" t="str">
        <f>IF(začetek!AC9=začetek!AD9,"K","X")</f>
        <v>X</v>
      </c>
      <c r="I26" s="72" t="str">
        <f>IF(začetek!AC4=začetek!AD4,"A","X")</f>
        <v>X</v>
      </c>
      <c r="J26" s="72"/>
      <c r="K26" s="72" t="str">
        <f>IF(začetek!AC7=začetek!AD7,"O","X")</f>
        <v>X</v>
      </c>
      <c r="L26" s="72"/>
      <c r="M26" s="72" t="str">
        <f>IF(začetek!AC7=začetek!AD7,"O","X")</f>
        <v>X</v>
      </c>
      <c r="N26" s="72"/>
      <c r="O26" s="72" t="str">
        <f>IF(začetek!AC13=začetek!AD13,"T","X")</f>
        <v>X</v>
      </c>
      <c r="R26" s="73"/>
      <c r="S26" s="73"/>
      <c r="U26" s="72" t="str">
        <f>IF(začetek!AC7=začetek!AD7,"O","X")</f>
        <v>X</v>
      </c>
      <c r="Y26" s="72" t="str">
        <f>IF(začetek!AC10=začetek!AD10,"P","X")</f>
        <v>X</v>
      </c>
      <c r="Z26" s="73"/>
      <c r="AA26" s="73"/>
      <c r="AB26" s="73"/>
      <c r="AC26" s="73"/>
      <c r="AD26" s="78"/>
      <c r="AE26" s="73"/>
      <c r="AG26" s="73"/>
      <c r="AH26" s="73"/>
      <c r="AI26" s="73"/>
      <c r="AK26" s="73"/>
      <c r="AL26" s="73"/>
      <c r="AN26" s="73"/>
      <c r="AO26" s="73"/>
      <c r="AP26" s="73"/>
      <c r="AQ26" s="73"/>
      <c r="AR26" s="73"/>
      <c r="AS26" s="73"/>
      <c r="AT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</row>
    <row r="27" spans="1:63" ht="18" customHeight="1" x14ac:dyDescent="0.25">
      <c r="A27" s="72"/>
      <c r="B27" s="73"/>
      <c r="C27" s="73"/>
      <c r="D27" s="73"/>
      <c r="E27" s="72" t="str">
        <f>IF(začetek!AC13=začetek!AD13,"T","X")</f>
        <v>X</v>
      </c>
      <c r="F27" s="73"/>
      <c r="G27" s="73"/>
      <c r="H27" s="72"/>
      <c r="I27" s="73"/>
      <c r="J27" s="73"/>
      <c r="K27" s="73"/>
      <c r="L27" s="73"/>
      <c r="M27" s="72"/>
      <c r="N27" s="73"/>
      <c r="O27" s="73"/>
      <c r="R27" s="73"/>
      <c r="S27" s="73"/>
      <c r="U27" s="72" t="str">
        <f>IF(začetek!AC11=začetek!AD11,"J","X")</f>
        <v>X</v>
      </c>
      <c r="Y27" s="72" t="str">
        <f>IF(začetek!AC7=začetek!AD7,"O","X")</f>
        <v>X</v>
      </c>
      <c r="Z27" s="73"/>
      <c r="AA27" s="73"/>
      <c r="AB27" s="73"/>
      <c r="AC27" s="73"/>
      <c r="AD27" s="72" t="str">
        <f>IF(začetek!AC4=začetek!AD4,"A","X")</f>
        <v>X</v>
      </c>
      <c r="AE27" s="73"/>
      <c r="AF27" s="73"/>
      <c r="AG27" s="73"/>
      <c r="AH27" s="73"/>
      <c r="AI27" s="73"/>
      <c r="AK27" s="73"/>
      <c r="AL27" s="73"/>
      <c r="AN27" s="73"/>
      <c r="AO27" s="73"/>
      <c r="AP27" s="73"/>
      <c r="AQ27" s="73"/>
      <c r="AR27" s="73"/>
      <c r="AS27" s="73"/>
      <c r="AT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</row>
    <row r="28" spans="1:63" ht="18" customHeight="1" thickBot="1" x14ac:dyDescent="0.3">
      <c r="A28" s="73"/>
      <c r="B28" s="73"/>
      <c r="C28" s="73"/>
      <c r="D28" s="73"/>
      <c r="E28" s="72" t="str">
        <f>IF(začetek!AC7=začetek!AD7,"O","X")</f>
        <v>X</v>
      </c>
      <c r="F28" s="73"/>
      <c r="G28" s="73"/>
      <c r="H28" s="72"/>
      <c r="I28" s="73"/>
      <c r="J28" s="73"/>
      <c r="K28" s="73"/>
      <c r="L28" s="73"/>
      <c r="M28" s="72"/>
      <c r="N28" s="73"/>
      <c r="O28" s="73"/>
      <c r="Q28" s="77" t="str">
        <f>IF(začetek!AC33=začetek!AD33,"17F","17X")</f>
        <v>17X</v>
      </c>
      <c r="R28" s="73"/>
      <c r="S28" s="73"/>
      <c r="U28" s="72"/>
      <c r="Y28" s="72" t="str">
        <f>IF(začetek!AC13=začetek!AD13,"T","X")</f>
        <v>X</v>
      </c>
      <c r="Z28" s="73"/>
      <c r="AA28" s="73"/>
      <c r="AB28" s="73"/>
      <c r="AC28" s="73"/>
      <c r="AD28" s="79"/>
      <c r="AE28" s="73"/>
      <c r="AF28" s="73"/>
      <c r="AG28" s="73"/>
      <c r="AH28" s="73"/>
      <c r="AI28" s="73"/>
      <c r="AK28" s="73"/>
      <c r="AL28" s="73"/>
      <c r="AN28" s="73"/>
      <c r="AO28" s="73"/>
      <c r="AP28" s="73"/>
      <c r="AQ28" s="73"/>
      <c r="AR28" s="73"/>
      <c r="AS28" s="73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</row>
    <row r="29" spans="1:63" ht="18" customHeight="1" x14ac:dyDescent="0.25">
      <c r="A29" s="73"/>
      <c r="B29" s="73"/>
      <c r="C29" s="73"/>
      <c r="D29" s="73"/>
      <c r="E29" s="72"/>
      <c r="F29" s="73"/>
      <c r="G29" s="73"/>
      <c r="H29" s="72" t="str">
        <f>IF(začetek!AC13=začetek!AD13,"T","X")</f>
        <v>X</v>
      </c>
      <c r="I29" s="73"/>
      <c r="J29" s="73"/>
      <c r="K29" s="73"/>
      <c r="L29" s="73"/>
      <c r="M29" s="72" t="str">
        <f>IF(začetek!AC4=začetek!AD4,"A","X")</f>
        <v>X</v>
      </c>
      <c r="N29" s="73"/>
      <c r="O29" s="73"/>
      <c r="Q29" s="72" t="str">
        <f>IF(začetek!AC7=začetek!AD7,"O","X")</f>
        <v>X</v>
      </c>
      <c r="R29" s="73"/>
      <c r="S29" s="73"/>
      <c r="U29" s="72" t="str">
        <f>IF(začetek!AC6=začetek!AD6,"I","X")</f>
        <v>X</v>
      </c>
      <c r="Y29" s="72"/>
      <c r="Z29" s="73"/>
      <c r="AA29" s="73"/>
      <c r="AB29" s="73"/>
      <c r="AC29" s="73"/>
      <c r="AD29" s="72"/>
      <c r="AE29" s="73"/>
      <c r="AF29" s="73"/>
      <c r="AG29" s="73"/>
      <c r="AH29" s="73"/>
      <c r="AI29" s="73"/>
      <c r="AK29" s="73"/>
      <c r="AL29" s="73"/>
      <c r="AN29" s="73"/>
      <c r="AO29" s="73"/>
      <c r="AP29" s="73"/>
      <c r="AQ29" s="73"/>
      <c r="AR29" s="73"/>
      <c r="AS29" s="73"/>
      <c r="AT29" s="73"/>
      <c r="AU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</row>
    <row r="30" spans="1:63" ht="18" customHeight="1" x14ac:dyDescent="0.25">
      <c r="A30" s="73"/>
      <c r="B30" s="73"/>
      <c r="C30" s="73"/>
      <c r="D30" s="73"/>
      <c r="F30" s="73"/>
      <c r="G30" s="73"/>
      <c r="H30" s="72" t="str">
        <f>IF(začetek!AC6=začetek!AD6,"I","X")</f>
        <v>X</v>
      </c>
      <c r="I30" s="73"/>
      <c r="J30" s="73"/>
      <c r="K30" s="73"/>
      <c r="L30" s="73"/>
      <c r="M30" s="72"/>
      <c r="N30" s="73"/>
      <c r="O30" s="73"/>
      <c r="Q30" s="72" t="s">
        <v>41</v>
      </c>
      <c r="R30" s="73"/>
      <c r="S30" s="73"/>
      <c r="U30" s="72" t="str">
        <f>IF(začetek!AC12=začetek!AD12,"N","X")</f>
        <v>X</v>
      </c>
      <c r="Y30" s="72" t="str">
        <f>IF(začetek!AC5=začetek!AD5,"E","X")</f>
        <v>X</v>
      </c>
      <c r="AA30" s="73"/>
      <c r="AB30" s="73"/>
      <c r="AC30" s="73"/>
      <c r="AD30" s="72" t="str">
        <f>IF(začetek!AC6=začetek!AD6,"I","X")</f>
        <v>X</v>
      </c>
      <c r="AE30" s="73"/>
      <c r="AF30" s="73"/>
      <c r="AG30" s="73"/>
      <c r="AH30" s="73"/>
      <c r="AI30" s="73"/>
      <c r="AK30" s="73"/>
      <c r="AL30" s="73"/>
      <c r="AN30" s="73"/>
      <c r="AO30" s="73"/>
      <c r="AP30" s="73"/>
      <c r="AQ30" s="73"/>
      <c r="AR30" s="73"/>
      <c r="AS30" s="73"/>
      <c r="AT30" s="73"/>
      <c r="AU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</row>
    <row r="31" spans="1:63" ht="18" customHeight="1" thickBot="1" x14ac:dyDescent="0.3">
      <c r="A31" s="73"/>
      <c r="B31" s="73"/>
      <c r="C31" s="73"/>
      <c r="D31" s="73"/>
      <c r="F31" s="73"/>
      <c r="G31" s="73"/>
      <c r="H31" s="72" t="str">
        <f>IF(začetek!AC11=začetek!AD11,"J","X")</f>
        <v>X</v>
      </c>
      <c r="I31" s="73"/>
      <c r="J31" s="73"/>
      <c r="K31" s="73"/>
      <c r="L31" s="73"/>
      <c r="M31" s="72"/>
      <c r="N31" s="73"/>
      <c r="O31" s="73"/>
      <c r="Q31" s="72" t="str">
        <f>IF(začetek!AC13=začetek!AD13,"T","X")</f>
        <v>X</v>
      </c>
      <c r="R31" s="73"/>
      <c r="S31" s="73"/>
      <c r="U31" s="79" t="str">
        <f>IF(začetek!AC5=začetek!AD5,"E","X")</f>
        <v>X</v>
      </c>
      <c r="Y31" s="72"/>
      <c r="AA31" s="73"/>
      <c r="AB31" s="73"/>
      <c r="AD31" s="72" t="str">
        <f>IF(začetek!AC12=začetek!AD12,"N","X")</f>
        <v>X</v>
      </c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</row>
    <row r="32" spans="1:63" ht="18" customHeight="1" x14ac:dyDescent="0.25">
      <c r="A32" s="73"/>
      <c r="B32" s="73"/>
      <c r="C32" s="73"/>
      <c r="D32" s="73"/>
      <c r="F32" s="73"/>
      <c r="G32" s="73"/>
      <c r="H32" s="72"/>
      <c r="I32" s="73"/>
      <c r="J32" s="73"/>
      <c r="K32" s="73"/>
      <c r="L32" s="73"/>
      <c r="M32" s="72" t="str">
        <f>IF(začetek!AC9=začetek!AD9,"K","X")</f>
        <v>X</v>
      </c>
      <c r="N32" s="73"/>
      <c r="O32" s="106" t="str">
        <f>IF(začetek!AC35=začetek!AD35,"19M","19X")</f>
        <v>19X</v>
      </c>
      <c r="Q32" s="72" t="str">
        <f>IF(začetek!AC5=začetek!AD5,"E","X")</f>
        <v>X</v>
      </c>
      <c r="R32" s="73"/>
      <c r="S32" s="73"/>
      <c r="U32" s="72"/>
      <c r="Y32" s="72"/>
      <c r="AA32" s="73"/>
      <c r="AB32" s="73"/>
      <c r="AC32" s="73"/>
      <c r="AD32" s="72" t="str">
        <f>IF(začetek!AC8=začetek!AD8,"U","X")</f>
        <v>X</v>
      </c>
      <c r="AE32" s="73"/>
      <c r="AF32" s="73"/>
      <c r="AG32" s="73"/>
      <c r="AH32" s="73"/>
      <c r="AI32" s="73"/>
      <c r="AK32" s="73"/>
      <c r="AL32" s="73"/>
      <c r="AN32" s="73"/>
      <c r="AO32" s="73"/>
      <c r="AP32" s="73"/>
      <c r="AQ32" s="73"/>
      <c r="AR32" s="73"/>
      <c r="AS32" s="73"/>
      <c r="AT32" s="73"/>
      <c r="AU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</row>
    <row r="33" spans="1:63" ht="18" customHeight="1" thickBot="1" x14ac:dyDescent="0.3">
      <c r="A33" s="73"/>
      <c r="B33" s="73"/>
      <c r="C33" s="73"/>
      <c r="D33" s="73"/>
      <c r="F33" s="73"/>
      <c r="G33" s="73"/>
      <c r="H33" s="72" t="str">
        <f>IF(začetek!AC9=začetek!AD9,"K","X")</f>
        <v>X</v>
      </c>
      <c r="I33" s="73"/>
      <c r="J33" s="73"/>
      <c r="L33" s="73"/>
      <c r="M33" s="79" t="str">
        <f>IF(začetek!AC4=začetek!AD4,"A","X")</f>
        <v>X</v>
      </c>
      <c r="N33" s="73"/>
      <c r="O33" s="71"/>
      <c r="Q33" s="72" t="str">
        <f>IF(začetek!AC12=začetek!AD12,"N","X")</f>
        <v>X</v>
      </c>
      <c r="R33" s="73"/>
      <c r="S33" s="73"/>
      <c r="U33" s="72" t="str">
        <f>IF(začetek!AC7=začetek!AD7,"O","X")</f>
        <v>X</v>
      </c>
      <c r="Y33" s="72"/>
      <c r="AA33" s="73"/>
      <c r="AB33" s="73"/>
      <c r="AC33" s="73"/>
      <c r="AD33" s="72" t="str">
        <f>IF(začetek!AC13=začetek!AD13,"T","X")</f>
        <v>X</v>
      </c>
      <c r="AE33" s="73"/>
      <c r="AF33" s="73"/>
      <c r="AG33" s="73"/>
      <c r="AH33" s="73"/>
      <c r="AI33" s="73"/>
      <c r="AK33" s="73"/>
      <c r="AL33" s="73"/>
      <c r="AN33" s="73"/>
      <c r="AO33" s="73"/>
      <c r="AP33" s="73"/>
      <c r="AQ33" s="73"/>
      <c r="AR33" s="73"/>
      <c r="AS33" s="73"/>
      <c r="AT33" s="73"/>
      <c r="AU33" s="73"/>
      <c r="AW33" s="73"/>
      <c r="AX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</row>
    <row r="34" spans="1:63" ht="18" customHeight="1" thickBot="1" x14ac:dyDescent="0.3">
      <c r="A34" s="73"/>
      <c r="B34" s="73"/>
      <c r="C34" s="73"/>
      <c r="D34" s="73"/>
      <c r="F34" s="73"/>
      <c r="G34" s="73"/>
      <c r="H34" s="79"/>
      <c r="I34" s="73"/>
      <c r="J34" s="73"/>
      <c r="K34" s="80" t="str">
        <f>IF(začetek!AC31=začetek!AD31,"15A","15X")</f>
        <v>15X</v>
      </c>
      <c r="L34" s="73"/>
      <c r="M34" s="72"/>
      <c r="N34" s="73"/>
      <c r="O34" s="71" t="s">
        <v>44</v>
      </c>
      <c r="Q34" s="72" t="str">
        <f>IF(začetek!AC7=začetek!AD7,"O","X")</f>
        <v>X</v>
      </c>
      <c r="S34" s="77" t="str">
        <f>IF(začetek!AC32=začetek!AD32,"16E","16X")</f>
        <v>16X</v>
      </c>
      <c r="U34" s="72"/>
      <c r="Y34" s="72" t="str">
        <f>IF(začetek!AC6=začetek!AD6,"I","X")</f>
        <v>X</v>
      </c>
      <c r="AA34" s="73"/>
      <c r="AB34" s="75" t="str">
        <f>IF(začetek!AC30=začetek!AD30,"14S","14X")</f>
        <v>14X</v>
      </c>
      <c r="AC34" s="72"/>
      <c r="AD34" s="72" t="str">
        <f>IF(začetek!AC5=začetek!AD5,"E","X")</f>
        <v>X</v>
      </c>
      <c r="AE34" s="72"/>
      <c r="AF34" s="72"/>
      <c r="AG34" s="72" t="str">
        <f>IF(začetek!AC4=začetek!AD4,"A","X")</f>
        <v>X</v>
      </c>
      <c r="AH34" s="72" t="str">
        <f>IF(začetek!AC12=začetek!AD12,"N","X")</f>
        <v>X</v>
      </c>
      <c r="AI34" s="72" t="str">
        <f>IF(začetek!AC9=začetek!AD9,"K","X")</f>
        <v>X</v>
      </c>
      <c r="AK34" s="73"/>
      <c r="AL34" s="73"/>
      <c r="AN34" s="73"/>
      <c r="AO34" s="73"/>
      <c r="AP34" s="73"/>
      <c r="AQ34" s="73"/>
      <c r="AR34" s="73"/>
      <c r="AS34" s="73"/>
      <c r="AT34" s="73"/>
      <c r="AU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</row>
    <row r="35" spans="1:63" ht="18" customHeight="1" x14ac:dyDescent="0.25">
      <c r="H35" s="72"/>
      <c r="K35" s="72"/>
      <c r="M35" s="72" t="str">
        <f>IF(začetek!AC4=začetek!AD4,"A","X")</f>
        <v>X</v>
      </c>
      <c r="O35" s="71" t="s">
        <v>46</v>
      </c>
      <c r="Q35" s="72" t="s">
        <v>43</v>
      </c>
      <c r="S35" s="72" t="str">
        <f>IF(začetek!AC9=začetek!AD9,"K","X")</f>
        <v>X</v>
      </c>
      <c r="U35" s="72"/>
      <c r="Y35" s="72" t="str">
        <f>IF(začetek!AC12=začetek!AD12,"N","X")</f>
        <v>X</v>
      </c>
      <c r="AA35" s="73"/>
      <c r="AB35" s="73"/>
      <c r="AC35" s="73"/>
      <c r="AD35" s="118"/>
      <c r="AE35" s="73"/>
      <c r="AF35" s="73"/>
      <c r="AG35" s="73"/>
      <c r="AH35" s="73"/>
      <c r="AI35" s="73"/>
      <c r="AK35" s="73"/>
      <c r="AL35" s="73"/>
      <c r="AN35" s="73"/>
      <c r="AO35" s="73"/>
      <c r="AP35" s="73"/>
      <c r="AQ35" s="73"/>
      <c r="AR35" s="73"/>
      <c r="AS35" s="73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</row>
    <row r="36" spans="1:63" ht="18" customHeight="1" x14ac:dyDescent="0.25">
      <c r="H36" s="72" t="str">
        <f>IF(začetek!AC4=začetek!AD4,"A","X")</f>
        <v>X</v>
      </c>
      <c r="J36" s="73"/>
      <c r="K36" s="91" t="str">
        <f>IF(začetek!AC34=začetek!AD34,"18R","18X")</f>
        <v>18X</v>
      </c>
      <c r="L36" s="92" t="str">
        <f>IF(začetek!AC4=začetek!AD4,"A","X")</f>
        <v>X</v>
      </c>
      <c r="M36" s="92"/>
      <c r="N36" s="76"/>
      <c r="O36" s="122"/>
      <c r="P36" s="74"/>
      <c r="Q36" s="72" t="str">
        <f>IF(začetek!AC4=začetek!AD4,"A","X")</f>
        <v>X</v>
      </c>
      <c r="R36" s="72"/>
      <c r="S36" s="93" t="str">
        <f>IF(začetek!AC7=začetek!AD7,"O","X")</f>
        <v>X</v>
      </c>
      <c r="T36" s="123"/>
      <c r="U36" s="72" t="str">
        <f>IF(začetek!AC7=začetek!AD7,"O","X")</f>
        <v>X</v>
      </c>
      <c r="V36" s="72"/>
      <c r="W36" s="72" t="str">
        <f>IF(začetek!AC4=začetek!AD4,"A","X")</f>
        <v>X</v>
      </c>
      <c r="X36" s="72"/>
      <c r="Y36" s="72" t="str">
        <f>IF(začetek!AC5=začetek!AD5,"E","X")</f>
        <v>X</v>
      </c>
      <c r="AA36" s="73"/>
      <c r="AB36" s="73"/>
      <c r="AK36" s="73"/>
      <c r="AL36" s="73"/>
      <c r="AN36" s="73"/>
      <c r="AO36" s="73"/>
      <c r="AP36" s="73"/>
      <c r="AQ36" s="73"/>
      <c r="AR36" s="73"/>
      <c r="AS36" s="73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</row>
    <row r="37" spans="1:63" ht="18" customHeight="1" x14ac:dyDescent="0.25">
      <c r="H37" s="72"/>
      <c r="K37" s="72" t="str">
        <f>IF(začetek!AC7=začetek!AD7,"O","X")</f>
        <v>X</v>
      </c>
      <c r="M37" s="72"/>
      <c r="O37" s="71" t="s">
        <v>46</v>
      </c>
      <c r="S37" s="72"/>
      <c r="U37" s="78" t="str">
        <f>IF(začetek!AC13=začetek!AD13,"T","X")</f>
        <v>X</v>
      </c>
      <c r="AA37" s="73"/>
      <c r="AB37" s="73"/>
      <c r="AC37" s="73"/>
      <c r="AD37" s="73"/>
      <c r="AE37" s="73"/>
      <c r="AF37" s="73"/>
      <c r="AG37" s="73"/>
      <c r="AH37" s="73"/>
      <c r="AI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</row>
    <row r="38" spans="1:63" ht="18" customHeight="1" thickBot="1" x14ac:dyDescent="0.3">
      <c r="H38" s="72"/>
      <c r="K38" s="72" t="str">
        <f>IF(začetek!AC9=začetek!AD9,"K","X")</f>
        <v>X</v>
      </c>
      <c r="M38" s="72" t="str">
        <f>IF(začetek!AC8=začetek!AD8,"U","X")</f>
        <v>X</v>
      </c>
      <c r="O38" s="105"/>
      <c r="S38" s="72" t="str">
        <f>IF(začetek!AC7=začetek!AD7,"O","X")</f>
        <v>X</v>
      </c>
      <c r="T38" s="73"/>
      <c r="U38" s="72" t="str">
        <f>IF(začetek!AC5=začetek!AD5,"E","X")</f>
        <v>X</v>
      </c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</row>
    <row r="39" spans="1:63" ht="18" customHeight="1" x14ac:dyDescent="0.25">
      <c r="A39" s="73"/>
      <c r="B39" s="73"/>
      <c r="C39" s="73"/>
      <c r="D39" s="73"/>
      <c r="E39" s="73"/>
      <c r="F39" s="73"/>
      <c r="G39" s="73"/>
      <c r="H39" s="72" t="str">
        <f>IF(začetek!AC8=začetek!AD8,"U","X")</f>
        <v>X</v>
      </c>
      <c r="I39" s="73"/>
      <c r="J39" s="73"/>
      <c r="K39" s="72" t="str">
        <f>IF(začetek!AC7=začetek!AD7,"O","X")</f>
        <v>X</v>
      </c>
      <c r="L39" s="73"/>
      <c r="M39" s="72"/>
      <c r="N39" s="73"/>
      <c r="O39" s="104" t="s">
        <v>52</v>
      </c>
      <c r="Q39" s="73"/>
      <c r="R39" s="73"/>
      <c r="S39" s="72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</row>
    <row r="40" spans="1:63" ht="18" customHeight="1" thickBot="1" x14ac:dyDescent="0.3">
      <c r="A40" s="73"/>
      <c r="B40" s="73"/>
      <c r="C40" s="73"/>
      <c r="D40" s="73"/>
      <c r="E40" s="73"/>
      <c r="F40" s="73"/>
      <c r="G40" s="73"/>
      <c r="H40" s="72"/>
      <c r="I40" s="73"/>
      <c r="J40" s="73"/>
      <c r="K40" s="72"/>
      <c r="L40" s="73"/>
      <c r="M40" s="79" t="str">
        <f>IF(začetek!AC4=začetek!AD4,"A","X")</f>
        <v>X</v>
      </c>
      <c r="N40" s="73"/>
      <c r="O40" s="71"/>
      <c r="Q40" s="73"/>
      <c r="R40" s="73"/>
      <c r="S40" s="72" t="str">
        <f>IF(začetek!AC9=začetek!AD9,"K","X")</f>
        <v>X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</row>
    <row r="41" spans="1:63" ht="18" customHeight="1" thickBot="1" x14ac:dyDescent="0.3">
      <c r="A41" s="73"/>
      <c r="B41" s="73"/>
      <c r="C41" s="73"/>
      <c r="D41" s="73"/>
      <c r="E41" s="73"/>
      <c r="F41" s="73"/>
      <c r="G41" s="73"/>
      <c r="H41" s="72" t="str">
        <f>IF(začetek!AC5=začetek!AD5,"E","X")</f>
        <v>X</v>
      </c>
      <c r="I41" s="73"/>
      <c r="J41" s="73"/>
      <c r="K41" s="73"/>
      <c r="L41" s="73"/>
      <c r="M41" s="72"/>
      <c r="N41" s="73"/>
      <c r="O41" s="71" t="s">
        <v>50</v>
      </c>
      <c r="Q41" s="73"/>
      <c r="R41" s="73"/>
      <c r="S41" s="79" t="str">
        <f>IF(začetek!AC7=začetek!AD7,"O","X")</f>
        <v>X</v>
      </c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</row>
    <row r="42" spans="1:63" ht="18" customHeight="1" x14ac:dyDescent="0.25">
      <c r="A42" s="73"/>
      <c r="B42" s="73"/>
      <c r="C42" s="73"/>
      <c r="D42" s="73"/>
      <c r="E42" s="73"/>
      <c r="F42" s="73"/>
      <c r="G42" s="73"/>
      <c r="I42" s="73"/>
      <c r="J42" s="73"/>
      <c r="K42" s="73"/>
      <c r="L42" s="73"/>
      <c r="M42" s="72" t="str">
        <f>IF(začetek!AC9=začetek!AD9,"K","X")</f>
        <v>X</v>
      </c>
      <c r="N42" s="73"/>
      <c r="O42" s="72"/>
      <c r="Q42" s="73"/>
      <c r="R42" s="73"/>
      <c r="S42" s="72" t="str">
        <f>IF(začetek!AC10=začetek!AD10,"P","X")</f>
        <v>X</v>
      </c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</row>
    <row r="43" spans="1:63" ht="18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2" t="str">
        <f>IF(začetek!AC7=začetek!AD7,"O","X")</f>
        <v>X</v>
      </c>
      <c r="N43" s="73"/>
      <c r="O43" s="72" t="s">
        <v>46</v>
      </c>
      <c r="Q43" s="73"/>
      <c r="R43" s="73"/>
      <c r="S43" s="72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</row>
    <row r="44" spans="1:63" ht="18" customHeight="1" x14ac:dyDescent="0.25">
      <c r="M44" s="72"/>
      <c r="O44" s="71" t="s">
        <v>39</v>
      </c>
      <c r="S44" s="72" t="str">
        <f>IF(začetek!AC6=začetek!AD6,"I","X")</f>
        <v>X</v>
      </c>
      <c r="AC44" s="73"/>
      <c r="AD44" s="73"/>
      <c r="AE44" s="73"/>
      <c r="AF44" s="73"/>
      <c r="AG44" s="73"/>
      <c r="AH44" s="73"/>
      <c r="AI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</row>
    <row r="45" spans="1:63" ht="18" customHeight="1" x14ac:dyDescent="0.25">
      <c r="M45" s="72" t="str">
        <f>IF(začetek!AC11=začetek!AD11,"J","X")</f>
        <v>X</v>
      </c>
      <c r="O45" s="71"/>
      <c r="S45" s="72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</row>
    <row r="46" spans="1:63" ht="18" customHeight="1" thickBot="1" x14ac:dyDescent="0.3">
      <c r="M46" s="79" t="str">
        <f>IF(začetek!AC4=začetek!AD4,"A","X")</f>
        <v>X</v>
      </c>
      <c r="R46" s="75" t="str">
        <f>IF(začetek!AC36=začetek!AD36,"20M","20X")</f>
        <v>20X</v>
      </c>
      <c r="S46" s="94" t="str">
        <f>IF(začetek!AC5=začetek!AD5,"E","X")</f>
        <v>X</v>
      </c>
      <c r="T46" s="94"/>
      <c r="U46" s="94"/>
      <c r="V46" s="94" t="str">
        <f>IF(začetek!AC4=začetek!AD4,"A","X")</f>
        <v>X</v>
      </c>
      <c r="W46" s="94" t="str">
        <f>IF(začetek!AC13=začetek!AD13,"T","X")</f>
        <v>X</v>
      </c>
      <c r="X46" s="94" t="str">
        <f>IF(začetek!AC7=začetek!AD7,"O","X")</f>
        <v>X</v>
      </c>
      <c r="Y46" s="76"/>
      <c r="Z46" s="94"/>
      <c r="AA46" s="94" t="str">
        <f>IF(začetek!AC4=začetek!AD4,"A","X")</f>
        <v>X</v>
      </c>
      <c r="AB46" s="94"/>
      <c r="AC46" s="94"/>
      <c r="AD46" s="94" t="s">
        <v>70</v>
      </c>
      <c r="AE46" s="94"/>
      <c r="AF46" s="94" t="str">
        <f>IF(začetek!AC4=začetek!AD4,"A","X")</f>
        <v>X</v>
      </c>
      <c r="AG46" s="94"/>
      <c r="AH46" s="72"/>
      <c r="AI46" s="72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</row>
    <row r="47" spans="1:63" ht="18" customHeight="1" x14ac:dyDescent="0.25">
      <c r="M47" s="72" t="s">
        <v>34</v>
      </c>
      <c r="S47" s="72"/>
      <c r="T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</row>
    <row r="48" spans="1:63" ht="18" customHeight="1" x14ac:dyDescent="0.25">
      <c r="K48" s="73"/>
      <c r="L48" s="75" t="str">
        <f>IF(začetek!AC37=začetek!AD37,"21S","21X")</f>
        <v>21X</v>
      </c>
      <c r="M48" s="72" t="str">
        <f>IF(začetek!AC7=začetek!AD7,"O","X")</f>
        <v>X</v>
      </c>
      <c r="N48" s="72"/>
      <c r="O48" s="72" t="str">
        <f>IF(začetek!AC5=začetek!AD5,"E","X")</f>
        <v>X</v>
      </c>
      <c r="P48" s="72"/>
      <c r="Q48" s="72" t="str">
        <f>IF(začetek!AC7=začetek!AD7,"O","X")</f>
        <v>X</v>
      </c>
      <c r="R48" s="72"/>
      <c r="S48" s="76" t="str">
        <f>IF(začetek!AC4=začetek!AD4,"A","X")</f>
        <v>X</v>
      </c>
      <c r="T48" s="74" t="str">
        <f>IF(začetek!AC10=začetek!AD10,"P","X")</f>
        <v>X</v>
      </c>
      <c r="U48" s="72" t="str">
        <f>IF(začetek!AC5=začetek!AD5,"E","X")</f>
        <v>X</v>
      </c>
      <c r="V48" s="72" t="str">
        <f>IF(začetek!AC9=začetek!AD9,"K","X")</f>
        <v>X</v>
      </c>
      <c r="W48" s="72" t="str">
        <f>IF(začetek!AC4=začetek!AD4,"A","X")</f>
        <v>X</v>
      </c>
      <c r="X48" s="72"/>
      <c r="Y48" s="72" t="str">
        <f>IF(začetek!AC12=začetek!AD12,"N","X")</f>
        <v>X</v>
      </c>
      <c r="Z48" s="72" t="str">
        <f>IF(začetek!AC4=začetek!AD4,"A","X")</f>
        <v>X</v>
      </c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</row>
    <row r="49" spans="9:71" ht="18" customHeight="1" x14ac:dyDescent="0.25">
      <c r="M49" s="72" t="str">
        <f>IF(začetek!AC9=začetek!AD9,"K","X")</f>
        <v>X</v>
      </c>
      <c r="S49" s="72" t="str">
        <f>IF(začetek!AC12=začetek!AD12,"N","X")</f>
        <v>X</v>
      </c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R49" s="73"/>
      <c r="BS49" s="73"/>
    </row>
    <row r="50" spans="9:71" ht="18" customHeight="1" x14ac:dyDescent="0.25">
      <c r="I50" s="75" t="str">
        <f>IF(začetek!AC38=začetek!AD38,"22M","22X")</f>
        <v>22X</v>
      </c>
      <c r="J50" s="72" t="str">
        <f>IF(začetek!AC5=začetek!AD5,"E","X")</f>
        <v>X</v>
      </c>
      <c r="K50" s="72"/>
      <c r="L50" s="72"/>
      <c r="M50" s="72" t="str">
        <f>IF(začetek!AC4=začetek!AD4,"A","X")</f>
        <v>X</v>
      </c>
      <c r="N50" s="72" t="str">
        <f>IF(začetek!AC13=začetek!AD13,"T","X")</f>
        <v>X</v>
      </c>
      <c r="O50" s="72" t="str">
        <f>IF(začetek!AC7=začetek!AD7,"O","X")</f>
        <v>X</v>
      </c>
      <c r="P50" s="72"/>
      <c r="S50" s="72" t="str">
        <f>IF(začetek!AC7=začetek!AD7,"O","X")</f>
        <v>X</v>
      </c>
      <c r="BR50" s="73"/>
      <c r="BS50" s="73"/>
    </row>
    <row r="51" spans="9:71" ht="18" customHeight="1" x14ac:dyDescent="0.25">
      <c r="BG51" s="73"/>
      <c r="BH51" s="73"/>
      <c r="BI51" s="73"/>
      <c r="BJ51" s="73"/>
      <c r="BK51" s="73"/>
      <c r="BL51" s="73"/>
      <c r="BM51" s="73"/>
      <c r="BR51" s="73"/>
      <c r="BS51" s="73"/>
    </row>
    <row r="52" spans="9:71" ht="18" customHeight="1" x14ac:dyDescent="0.25"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R52" s="73"/>
      <c r="BS52" s="73"/>
    </row>
    <row r="53" spans="9:71" ht="18" customHeight="1" x14ac:dyDescent="0.25"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R53" s="73"/>
      <c r="BS53" s="73"/>
    </row>
    <row r="54" spans="9:71" ht="18" customHeight="1" x14ac:dyDescent="0.25">
      <c r="BG54" s="73"/>
      <c r="BH54" s="73"/>
      <c r="BI54" s="73"/>
      <c r="BJ54" s="73"/>
      <c r="BK54" s="73"/>
      <c r="BL54" s="73"/>
      <c r="BM54" s="73"/>
      <c r="BN54" s="73"/>
      <c r="BR54" s="73"/>
      <c r="BS54" s="73"/>
    </row>
    <row r="55" spans="9:71" ht="18" customHeight="1" x14ac:dyDescent="0.25">
      <c r="BJ55" s="73"/>
      <c r="BK55" s="73"/>
      <c r="BL55" s="73"/>
      <c r="BM55" s="73"/>
      <c r="BN55" s="73"/>
    </row>
    <row r="56" spans="9:71" ht="18" customHeight="1" x14ac:dyDescent="0.25"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</row>
    <row r="57" spans="9:71" ht="18" customHeight="1" x14ac:dyDescent="0.25">
      <c r="BN57" s="73"/>
      <c r="BO57" s="73"/>
    </row>
    <row r="58" spans="9:71" ht="18" customHeight="1" x14ac:dyDescent="0.25"/>
    <row r="59" spans="9:71" ht="18" customHeight="1" x14ac:dyDescent="0.25"/>
    <row r="60" spans="9:71" ht="18" customHeight="1" x14ac:dyDescent="0.25"/>
    <row r="61" spans="9:71" ht="18" customHeight="1" x14ac:dyDescent="0.25"/>
    <row r="62" spans="9:71" ht="18" customHeight="1" x14ac:dyDescent="0.25"/>
    <row r="63" spans="9:71" ht="18" customHeight="1" x14ac:dyDescent="0.25"/>
    <row r="64" spans="9:71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7490C-314B-4B48-B8D2-E61C81512C4B}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D6A4-8660-4617-AE55-BFC02865427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3"/>
      <c r="L1" s="3"/>
      <c r="M1" s="3"/>
      <c r="N1" s="3"/>
      <c r="O1" s="3"/>
      <c r="R1" s="3"/>
      <c r="S1" s="3"/>
    </row>
    <row r="2" spans="1:71" ht="13.9" customHeight="1" x14ac:dyDescent="0.25">
      <c r="A2" s="25" t="s">
        <v>3</v>
      </c>
      <c r="B2" s="34"/>
      <c r="C2" s="1"/>
      <c r="D2" s="1"/>
      <c r="E2" s="1"/>
      <c r="F2" s="1"/>
      <c r="G2" s="1"/>
      <c r="H2" s="1"/>
      <c r="I2" s="1"/>
      <c r="J2" s="1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BS2" s="35"/>
    </row>
    <row r="3" spans="1:71" ht="13.9" customHeight="1" x14ac:dyDescent="0.25">
      <c r="A3" s="58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27" t="s">
        <v>5</v>
      </c>
      <c r="B4" s="1"/>
      <c r="C4" s="34"/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24" t="s">
        <v>2</v>
      </c>
      <c r="B5" s="1"/>
      <c r="C5" s="1"/>
      <c r="D5" s="1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59">
        <v>5</v>
      </c>
      <c r="B6" s="1"/>
      <c r="C6" s="1"/>
      <c r="D6" s="1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71" ht="13.9" customHeight="1" x14ac:dyDescent="0.25">
      <c r="A7" s="60">
        <v>1</v>
      </c>
      <c r="B7" s="1"/>
      <c r="C7" s="1"/>
      <c r="D7" s="34"/>
      <c r="E7" s="1"/>
      <c r="F7" s="1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71" ht="13.9" customHeight="1" x14ac:dyDescent="0.25">
      <c r="A8" s="60" t="s">
        <v>9</v>
      </c>
      <c r="B8" s="1"/>
      <c r="C8" s="1"/>
      <c r="D8" s="1"/>
      <c r="E8" s="1"/>
      <c r="F8" s="34"/>
      <c r="G8" s="3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71" ht="13.9" customHeight="1" x14ac:dyDescent="0.25">
      <c r="A9" s="60">
        <v>9</v>
      </c>
      <c r="B9" s="1"/>
      <c r="C9" s="34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61">
        <v>4</v>
      </c>
      <c r="B10" s="1"/>
      <c r="C10" s="34"/>
      <c r="D10" s="1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62">
        <v>7</v>
      </c>
      <c r="B11" s="1"/>
      <c r="C11" s="1"/>
      <c r="D11" s="1"/>
      <c r="E11" s="1"/>
      <c r="F11" s="34"/>
      <c r="G11" s="1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71" ht="13.9" customHeight="1" x14ac:dyDescent="0.25">
      <c r="A12" s="63" t="s">
        <v>8</v>
      </c>
      <c r="B12" s="1"/>
      <c r="C12" s="1"/>
      <c r="D12" s="1"/>
      <c r="E12" s="1"/>
      <c r="F12" s="1"/>
      <c r="G12" s="1"/>
      <c r="H12" s="1"/>
      <c r="I12" s="1"/>
      <c r="J12" s="34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71" ht="13.9" customHeight="1" x14ac:dyDescent="0.25">
      <c r="A13" s="64" t="s">
        <v>7</v>
      </c>
      <c r="B13" s="1"/>
      <c r="C13" s="1"/>
      <c r="D13" s="1"/>
      <c r="E13" s="1"/>
      <c r="F13" s="1"/>
      <c r="G13" s="1"/>
      <c r="H13" s="34"/>
      <c r="I13" s="1"/>
      <c r="J13" s="1"/>
      <c r="K13" s="1"/>
      <c r="L13" s="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71" ht="13.9" customHeight="1" x14ac:dyDescent="0.25">
      <c r="A14" s="26" t="s">
        <v>4</v>
      </c>
      <c r="B14" s="1"/>
      <c r="C14" s="1"/>
      <c r="D14" s="1"/>
      <c r="E14" s="1"/>
      <c r="F14" s="34"/>
      <c r="G14" s="1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71" ht="13.9" customHeight="1" x14ac:dyDescent="0.25">
      <c r="A15" s="65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71" ht="13.9" customHeight="1" x14ac:dyDescent="0.25">
      <c r="A16" s="66">
        <v>8</v>
      </c>
      <c r="B16" s="1"/>
      <c r="C16" s="1"/>
      <c r="D16" s="1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58" ht="13.9" customHeight="1" x14ac:dyDescent="0.25">
      <c r="A17" s="67">
        <v>6</v>
      </c>
      <c r="B17" s="1"/>
      <c r="C17" s="1"/>
      <c r="D17" s="1"/>
      <c r="E17" s="1"/>
      <c r="F17" s="1"/>
      <c r="G17" s="1"/>
      <c r="H17" s="34"/>
      <c r="I17" s="1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58" ht="13.9" customHeight="1" x14ac:dyDescent="0.25">
      <c r="A18" s="68" t="s">
        <v>6</v>
      </c>
      <c r="B18" s="1"/>
      <c r="C18" s="1"/>
      <c r="D18" s="1"/>
      <c r="E18" s="1"/>
      <c r="F18" s="1"/>
      <c r="G18" s="1"/>
      <c r="H18" s="34"/>
      <c r="I18" s="1"/>
      <c r="J18" s="1"/>
      <c r="K18" s="1"/>
      <c r="L18" s="1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58" ht="13.9" customHeight="1" x14ac:dyDescent="0.25">
      <c r="A19" s="44" t="s">
        <v>10</v>
      </c>
      <c r="B19" s="1"/>
      <c r="C19" s="1"/>
      <c r="D19" s="34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BF19" s="36"/>
    </row>
    <row r="20" spans="1:58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58" ht="13.9" customHeight="1" x14ac:dyDescent="0.25">
      <c r="A21" s="23">
        <v>1</v>
      </c>
    </row>
    <row r="22" spans="1:58" ht="13.9" customHeight="1" x14ac:dyDescent="0.25"/>
    <row r="23" spans="1:58" ht="13.9" customHeight="1" x14ac:dyDescent="0.25">
      <c r="A23" s="24">
        <v>2</v>
      </c>
    </row>
    <row r="24" spans="1:58" ht="13.9" customHeight="1" x14ac:dyDescent="0.25">
      <c r="A24" s="25">
        <v>3</v>
      </c>
    </row>
    <row r="25" spans="1:58" ht="13.9" customHeight="1" x14ac:dyDescent="0.25">
      <c r="A25" s="26">
        <v>4</v>
      </c>
    </row>
    <row r="26" spans="1:58" ht="13.9" customHeight="1" x14ac:dyDescent="0.25">
      <c r="A26" s="27">
        <v>5</v>
      </c>
    </row>
    <row r="27" spans="1:58" ht="13.9" customHeight="1" x14ac:dyDescent="0.25">
      <c r="A27" s="28">
        <v>6</v>
      </c>
    </row>
    <row r="28" spans="1:58" ht="13.9" customHeight="1" x14ac:dyDescent="0.25">
      <c r="A28" s="29">
        <v>7</v>
      </c>
    </row>
    <row r="29" spans="1:58" ht="13.9" customHeight="1" x14ac:dyDescent="0.25">
      <c r="A29" s="30">
        <v>8</v>
      </c>
    </row>
    <row r="30" spans="1:58" ht="13.9" customHeight="1" x14ac:dyDescent="0.25">
      <c r="A30" s="23">
        <v>9</v>
      </c>
    </row>
    <row r="31" spans="1:58" ht="13.9" customHeight="1" x14ac:dyDescent="0.25">
      <c r="A31" s="24">
        <v>10</v>
      </c>
    </row>
    <row r="32" spans="1:58" ht="13.9" customHeight="1" x14ac:dyDescent="0.25">
      <c r="A32" s="25">
        <v>11</v>
      </c>
    </row>
    <row r="33" spans="1:1" ht="13.9" customHeight="1" x14ac:dyDescent="0.25">
      <c r="A33" s="26">
        <v>12</v>
      </c>
    </row>
    <row r="34" spans="1:1" ht="13.9" customHeight="1" x14ac:dyDescent="0.25">
      <c r="A34" s="27">
        <v>13</v>
      </c>
    </row>
    <row r="35" spans="1:1" ht="13.9" customHeight="1" x14ac:dyDescent="0.25">
      <c r="A35" s="31" t="s">
        <v>6</v>
      </c>
    </row>
    <row r="36" spans="1:1" ht="13.9" customHeight="1" x14ac:dyDescent="0.25">
      <c r="A36" s="32" t="s">
        <v>7</v>
      </c>
    </row>
    <row r="37" spans="1:1" ht="13.9" customHeight="1" x14ac:dyDescent="0.25">
      <c r="A37" s="33" t="s">
        <v>8</v>
      </c>
    </row>
    <row r="38" spans="1:1" ht="13.9" customHeight="1" x14ac:dyDescent="0.25">
      <c r="A38" s="43"/>
    </row>
    <row r="39" spans="1:1" ht="13.9" customHeight="1" x14ac:dyDescent="0.25">
      <c r="A39" s="23" t="s">
        <v>9</v>
      </c>
    </row>
    <row r="40" spans="1:1" ht="13.9" customHeight="1" x14ac:dyDescent="0.25">
      <c r="A40" s="24" t="s">
        <v>10</v>
      </c>
    </row>
    <row r="41" spans="1:1" ht="13.9" customHeight="1" x14ac:dyDescent="0.25">
      <c r="A41" s="4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69" t="e">
        <f>IF(#REF!=#REF!,"P","X")</f>
        <v>#REF!</v>
      </c>
      <c r="M1" s="48" t="e">
        <f>IF(#REF!=#REF!,"O","X")</f>
        <v>#REF!</v>
      </c>
      <c r="N1" s="49" t="s">
        <v>44</v>
      </c>
      <c r="O1" s="49" t="s">
        <v>40</v>
      </c>
      <c r="P1" s="49" t="s">
        <v>36</v>
      </c>
      <c r="Q1" s="37" t="s">
        <v>43</v>
      </c>
      <c r="R1" s="37" t="s">
        <v>34</v>
      </c>
      <c r="S1" s="37" t="s">
        <v>39</v>
      </c>
      <c r="T1" s="37" t="s">
        <v>36</v>
      </c>
      <c r="U1" s="37" t="s">
        <v>46</v>
      </c>
      <c r="V1" s="37" t="s">
        <v>39</v>
      </c>
      <c r="W1" s="47" t="s">
        <v>42</v>
      </c>
      <c r="X1" s="46" t="s">
        <v>38</v>
      </c>
      <c r="Y1" s="37" t="s">
        <v>37</v>
      </c>
      <c r="Z1" s="37" t="s">
        <v>34</v>
      </c>
      <c r="AA1" s="37" t="s">
        <v>39</v>
      </c>
      <c r="AB1" s="37" t="s">
        <v>42</v>
      </c>
      <c r="AC1" s="37" t="s">
        <v>43</v>
      </c>
      <c r="AI1" s="52"/>
    </row>
    <row r="2" spans="1:36" ht="40.15" customHeight="1" x14ac:dyDescent="0.55000000000000004">
      <c r="G2" s="70" t="e">
        <f>G6</f>
        <v>#REF!</v>
      </c>
      <c r="H2" s="57" t="s">
        <v>36</v>
      </c>
      <c r="I2" s="70" t="e">
        <f>M7</f>
        <v>#REF!</v>
      </c>
      <c r="J2" s="57" t="s">
        <v>35</v>
      </c>
      <c r="K2" s="57" t="e">
        <f>IF(#REF!=#REF!,"N","X")</f>
        <v>#REF!</v>
      </c>
      <c r="L2" s="57" t="s">
        <v>35</v>
      </c>
      <c r="M2" s="57" t="s">
        <v>47</v>
      </c>
      <c r="N2" s="70" t="e">
        <f>IF(#REF!=#REF!,"A","X")</f>
        <v>#REF!</v>
      </c>
      <c r="O2" s="57" t="s">
        <v>39</v>
      </c>
      <c r="P2" s="57" t="e">
        <f>IF(#REF!=#REF!,"A","X")</f>
        <v>#REF!</v>
      </c>
      <c r="AI2" s="52"/>
    </row>
    <row r="3" spans="1:36" ht="40.15" customHeight="1" x14ac:dyDescent="0.5">
      <c r="E3" s="54" t="e">
        <f>IF(#REF!=#REF!,"T","X")</f>
        <v>#REF!</v>
      </c>
      <c r="F3" s="38" t="s">
        <v>42</v>
      </c>
      <c r="G3" s="38" t="s">
        <v>50</v>
      </c>
      <c r="H3" s="38" t="s">
        <v>46</v>
      </c>
      <c r="I3" s="56" t="s">
        <v>37</v>
      </c>
      <c r="J3" s="38" t="s">
        <v>48</v>
      </c>
      <c r="K3" s="38" t="e">
        <f>IF(#REF!=#REF!,"N","X")</f>
        <v>#REF!</v>
      </c>
      <c r="L3" s="40" t="e">
        <f>IF(#REF!=#REF!,"A","X")</f>
        <v>#REF!</v>
      </c>
      <c r="M3" s="39" t="s">
        <v>47</v>
      </c>
      <c r="N3" s="38" t="s">
        <v>42</v>
      </c>
      <c r="O3" s="38" t="s">
        <v>34</v>
      </c>
      <c r="P3" s="38" t="s">
        <v>37</v>
      </c>
      <c r="Q3" s="38" t="s">
        <v>40</v>
      </c>
      <c r="R3" s="38" t="s">
        <v>42</v>
      </c>
      <c r="S3" s="40" t="s">
        <v>43</v>
      </c>
      <c r="T3" s="39" t="s">
        <v>47</v>
      </c>
      <c r="U3" s="38" t="s">
        <v>42</v>
      </c>
      <c r="V3" s="38" t="s">
        <v>34</v>
      </c>
      <c r="W3" s="38" t="e">
        <f>IF(#REF!=#REF!,"A","X")</f>
        <v>#REF!</v>
      </c>
      <c r="AI3" s="52"/>
    </row>
    <row r="4" spans="1:36" ht="40.15" customHeight="1" x14ac:dyDescent="0.5">
      <c r="J4" s="50" t="e">
        <f>IF(#REF!=#REF!,"M","X")</f>
        <v>#REF!</v>
      </c>
      <c r="K4" s="51" t="s">
        <v>42</v>
      </c>
      <c r="L4" s="51" t="s">
        <v>46</v>
      </c>
      <c r="M4" s="51" t="s">
        <v>42</v>
      </c>
      <c r="N4" s="51" t="s">
        <v>47</v>
      </c>
      <c r="O4" s="51" t="s">
        <v>49</v>
      </c>
      <c r="P4" s="51" t="s">
        <v>42</v>
      </c>
      <c r="Q4" s="51" t="s">
        <v>41</v>
      </c>
      <c r="R4" s="37" t="s">
        <v>39</v>
      </c>
      <c r="S4" s="53" t="s">
        <v>37</v>
      </c>
      <c r="AD4" s="42"/>
      <c r="AI4" s="52"/>
    </row>
    <row r="5" spans="1:36" ht="40.15" customHeight="1" x14ac:dyDescent="0.5">
      <c r="K5" s="41" t="e">
        <f>IF(#REF!=#REF!,"D","X")</f>
        <v>#REF!</v>
      </c>
      <c r="L5" s="38" t="s">
        <v>42</v>
      </c>
      <c r="M5" s="38" t="s">
        <v>34</v>
      </c>
      <c r="N5" s="38" t="e">
        <f>IF(#REF!=#REF!,"O","X")</f>
        <v>#REF!</v>
      </c>
      <c r="O5" s="38" t="s">
        <v>43</v>
      </c>
      <c r="P5" s="38" t="e">
        <f>IF(#REF!=#REF!,"N","X")</f>
        <v>#REF!</v>
      </c>
      <c r="Q5" s="40" t="e">
        <f>IF(#REF!=#REF!,"A","X")</f>
        <v>#REF!</v>
      </c>
      <c r="R5" s="55" t="e">
        <f>IF(#REF!=#REF!,"N","X")</f>
        <v>#REF!</v>
      </c>
      <c r="S5" s="38" t="s">
        <v>36</v>
      </c>
      <c r="T5" s="38" t="s">
        <v>34</v>
      </c>
      <c r="U5" s="38" t="e">
        <f>IF(#REF!=#REF!,"O","X")</f>
        <v>#REF!</v>
      </c>
      <c r="V5" s="38" t="s">
        <v>33</v>
      </c>
      <c r="W5" s="38" t="e">
        <f>IF(#REF!=#REF!,"A","X")</f>
        <v>#REF!</v>
      </c>
      <c r="AD5" s="42"/>
      <c r="AI5" s="52"/>
    </row>
    <row r="6" spans="1:36" ht="40.15" customHeight="1" x14ac:dyDescent="0.5">
      <c r="A6" s="48" t="e">
        <f>IF(#REF!=#REF!,"O","X")</f>
        <v>#REF!</v>
      </c>
      <c r="B6" s="49" t="s">
        <v>41</v>
      </c>
      <c r="C6" s="49" t="s">
        <v>33</v>
      </c>
      <c r="D6" s="49" t="s">
        <v>36</v>
      </c>
      <c r="E6" s="49" t="s">
        <v>46</v>
      </c>
      <c r="F6" s="49" t="s">
        <v>37</v>
      </c>
      <c r="G6" s="45" t="e">
        <f>IF(#REF!=#REF!,"Z","X")</f>
        <v>#REF!</v>
      </c>
      <c r="H6" s="49" t="s">
        <v>37</v>
      </c>
      <c r="I6" s="49" t="s">
        <v>41</v>
      </c>
      <c r="J6" s="49" t="e">
        <f>IF(#REF!=#REF!,"A","X")</f>
        <v>#REF!</v>
      </c>
      <c r="K6" s="49" t="e">
        <f>IF(#REF!=#REF!,"N","X")</f>
        <v>#REF!</v>
      </c>
      <c r="L6" s="49" t="s">
        <v>39</v>
      </c>
      <c r="M6" s="49" t="s">
        <v>42</v>
      </c>
      <c r="AI6" s="52"/>
    </row>
    <row r="7" spans="1:36" ht="40.15" customHeight="1" x14ac:dyDescent="0.5">
      <c r="A7" s="54" t="e">
        <f>IF(#REF!=#REF!,"O","X")</f>
        <v>#REF!</v>
      </c>
      <c r="B7" s="37" t="s">
        <v>41</v>
      </c>
      <c r="C7" s="37" t="s">
        <v>33</v>
      </c>
      <c r="D7" s="37" t="s">
        <v>36</v>
      </c>
      <c r="E7" s="37" t="e">
        <f>IF(#REF!=#REF!,"N","X")</f>
        <v>#REF!</v>
      </c>
      <c r="F7" s="37" t="s">
        <v>37</v>
      </c>
      <c r="G7" s="37" t="e">
        <f>IF(#REF!=#REF!,"Z","X")</f>
        <v>#REF!</v>
      </c>
      <c r="H7" s="37" t="e">
        <f>IF(#REF!=#REF!,"A","X")</f>
        <v>#REF!</v>
      </c>
      <c r="I7" s="37" t="s">
        <v>38</v>
      </c>
      <c r="J7" s="37" t="s">
        <v>37</v>
      </c>
      <c r="K7" s="37" t="s">
        <v>39</v>
      </c>
      <c r="L7" s="37" t="s">
        <v>44</v>
      </c>
      <c r="M7" s="37" t="e">
        <f>IF(#REF!=#REF!,"K","X")</f>
        <v>#REF!</v>
      </c>
      <c r="N7" s="47" t="e">
        <f>IF(#REF!=#REF!,"A","X")</f>
        <v>#REF!</v>
      </c>
      <c r="O7" s="46" t="s">
        <v>44</v>
      </c>
      <c r="P7" s="38" t="s">
        <v>40</v>
      </c>
      <c r="Q7" s="37" t="s">
        <v>41</v>
      </c>
      <c r="R7" s="37" t="s">
        <v>45</v>
      </c>
      <c r="S7" s="37" t="e">
        <f>IF(#REF!=#REF!,"K","X")</f>
        <v>#REF!</v>
      </c>
      <c r="T7" s="37" t="s">
        <v>40</v>
      </c>
      <c r="U7" s="37" t="s">
        <v>45</v>
      </c>
      <c r="V7" s="37" t="s">
        <v>41</v>
      </c>
      <c r="W7" s="37" t="e">
        <f>IF(#REF!=#REF!,"A","X")</f>
        <v>#REF!</v>
      </c>
      <c r="AD7" s="42"/>
      <c r="AI7" s="52"/>
    </row>
    <row r="8" spans="1:36" ht="40.15" customHeight="1" x14ac:dyDescent="0.5">
      <c r="N8" s="42"/>
    </row>
    <row r="9" spans="1:36" ht="40.15" customHeight="1" x14ac:dyDescent="0.55000000000000004">
      <c r="A9" s="160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2"/>
      <c r="AC9" s="162"/>
      <c r="AD9" s="162"/>
      <c r="AE9" s="162"/>
      <c r="AF9" s="162"/>
      <c r="AG9" s="162"/>
      <c r="AH9" s="162"/>
      <c r="AI9" s="162"/>
      <c r="AJ9" s="162"/>
    </row>
    <row r="10" spans="1:36" ht="40.15" customHeight="1" x14ac:dyDescent="0.55000000000000004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17" ht="13.9" customHeight="1" x14ac:dyDescent="0.25">
      <c r="A1" t="s">
        <v>32</v>
      </c>
      <c r="K1" s="3"/>
      <c r="L1" s="3"/>
      <c r="M1" s="3"/>
      <c r="N1" s="3"/>
      <c r="O1" s="3"/>
      <c r="P1" s="3"/>
      <c r="Q1" s="3"/>
    </row>
    <row r="2" spans="1:17" ht="13.9" customHeight="1" x14ac:dyDescent="0.25">
      <c r="A2" s="21">
        <v>1</v>
      </c>
      <c r="N2" s="19"/>
    </row>
    <row r="3" spans="1:17" ht="13.9" customHeight="1" x14ac:dyDescent="0.25">
      <c r="A3" s="21">
        <v>2</v>
      </c>
      <c r="J3" s="19"/>
      <c r="M3" s="19"/>
    </row>
    <row r="4" spans="1:17" ht="13.9" customHeight="1" x14ac:dyDescent="0.25">
      <c r="A4" s="21">
        <v>3</v>
      </c>
      <c r="D4" s="19"/>
    </row>
    <row r="5" spans="1:17" ht="13.9" customHeight="1" x14ac:dyDescent="0.25">
      <c r="A5" s="21">
        <v>4</v>
      </c>
      <c r="D5" s="19"/>
    </row>
    <row r="6" spans="1:17" ht="13.9" customHeight="1" x14ac:dyDescent="0.25">
      <c r="A6" s="21">
        <v>5</v>
      </c>
      <c r="I6" s="19"/>
    </row>
    <row r="7" spans="1:17" ht="13.9" customHeight="1" x14ac:dyDescent="0.25">
      <c r="A7" s="21">
        <v>6</v>
      </c>
      <c r="D7" s="19"/>
    </row>
    <row r="8" spans="1:17" ht="13.9" customHeight="1" x14ac:dyDescent="0.25">
      <c r="A8" s="21">
        <v>7</v>
      </c>
      <c r="H8" s="19"/>
    </row>
    <row r="9" spans="1:17" ht="13.9" customHeight="1" x14ac:dyDescent="0.25">
      <c r="A9" s="21">
        <v>8</v>
      </c>
      <c r="K9" s="19"/>
    </row>
    <row r="10" spans="1:17" ht="13.9" customHeight="1" x14ac:dyDescent="0.25">
      <c r="A10" s="21">
        <v>9</v>
      </c>
      <c r="H10" s="19"/>
    </row>
    <row r="11" spans="1:17" ht="13.9" customHeight="1" x14ac:dyDescent="0.25">
      <c r="A11" s="22" t="s">
        <v>2</v>
      </c>
      <c r="B11" s="20"/>
      <c r="K11" s="19"/>
    </row>
    <row r="12" spans="1:17" ht="13.9" customHeight="1" x14ac:dyDescent="0.25">
      <c r="A12" s="22" t="s">
        <v>3</v>
      </c>
      <c r="E12" s="19"/>
    </row>
    <row r="13" spans="1:17" ht="13.9" customHeight="1" x14ac:dyDescent="0.25">
      <c r="A13" s="22" t="s">
        <v>4</v>
      </c>
      <c r="E13" s="19"/>
    </row>
    <row r="14" spans="1:17" ht="13.9" customHeight="1" x14ac:dyDescent="0.25">
      <c r="A14" s="22" t="s">
        <v>5</v>
      </c>
      <c r="N14" s="19"/>
    </row>
    <row r="15" spans="1:17" ht="13.9" customHeight="1" x14ac:dyDescent="0.25">
      <c r="A15" s="22" t="s">
        <v>6</v>
      </c>
      <c r="N15" s="19"/>
    </row>
    <row r="16" spans="1:17" ht="13.9" customHeight="1" x14ac:dyDescent="0.25">
      <c r="A16" s="22" t="s">
        <v>7</v>
      </c>
      <c r="L16" s="19"/>
    </row>
    <row r="17" spans="1:52" ht="13.9" customHeight="1" x14ac:dyDescent="0.25">
      <c r="A17" s="22" t="s">
        <v>8</v>
      </c>
      <c r="M17" s="19"/>
    </row>
    <row r="18" spans="1:52" ht="13.9" customHeight="1" x14ac:dyDescent="0.25">
      <c r="A18" s="22" t="s">
        <v>9</v>
      </c>
      <c r="G18" s="19"/>
      <c r="N18" s="19"/>
      <c r="AZ18" t="s">
        <v>1</v>
      </c>
    </row>
    <row r="19" spans="1:52" ht="13.9" customHeight="1" x14ac:dyDescent="0.25">
      <c r="A19" s="22" t="s">
        <v>10</v>
      </c>
      <c r="K19" s="19"/>
    </row>
    <row r="20" spans="1:52" ht="13.9" customHeight="1" x14ac:dyDescent="0.25">
      <c r="A20" s="22" t="s">
        <v>30</v>
      </c>
      <c r="I20" s="19"/>
      <c r="K20" s="19"/>
    </row>
    <row r="21" spans="1:52" ht="13.9" customHeight="1" x14ac:dyDescent="0.25">
      <c r="A2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9">
        <v>1</v>
      </c>
      <c r="B22" t="s">
        <v>11</v>
      </c>
    </row>
    <row r="23" spans="1:52" ht="13.9" customHeight="1" x14ac:dyDescent="0.25">
      <c r="A23" s="13">
        <v>2</v>
      </c>
      <c r="B23" t="s">
        <v>12</v>
      </c>
    </row>
    <row r="24" spans="1:52" ht="13.9" customHeight="1" x14ac:dyDescent="0.25">
      <c r="A24" s="3"/>
      <c r="B24" t="s">
        <v>13</v>
      </c>
    </row>
    <row r="25" spans="1:52" ht="13.9" customHeight="1" x14ac:dyDescent="0.25">
      <c r="A25" s="14">
        <v>3</v>
      </c>
      <c r="B25" t="s">
        <v>14</v>
      </c>
    </row>
    <row r="26" spans="1:52" ht="13.9" customHeight="1" x14ac:dyDescent="0.25">
      <c r="A26" s="8">
        <v>4</v>
      </c>
      <c r="B26" t="s">
        <v>15</v>
      </c>
    </row>
    <row r="27" spans="1:52" ht="13.9" customHeight="1" x14ac:dyDescent="0.25">
      <c r="A27" s="10">
        <v>5</v>
      </c>
      <c r="B27" t="s">
        <v>16</v>
      </c>
    </row>
    <row r="28" spans="1:52" ht="13.9" customHeight="1" x14ac:dyDescent="0.25">
      <c r="A28" s="15">
        <v>6</v>
      </c>
      <c r="B28" t="s">
        <v>17</v>
      </c>
    </row>
    <row r="29" spans="1:52" ht="13.9" customHeight="1" x14ac:dyDescent="0.25">
      <c r="A29" s="12">
        <v>7</v>
      </c>
      <c r="B29" t="s">
        <v>18</v>
      </c>
    </row>
    <row r="30" spans="1:52" ht="13.9" customHeight="1" x14ac:dyDescent="0.25">
      <c r="A30" s="3">
        <v>8</v>
      </c>
      <c r="B30" t="s">
        <v>19</v>
      </c>
    </row>
    <row r="31" spans="1:52" ht="13.9" customHeight="1" x14ac:dyDescent="0.25">
      <c r="A31" s="6">
        <v>9</v>
      </c>
      <c r="B31" t="s">
        <v>20</v>
      </c>
    </row>
    <row r="32" spans="1:52" ht="13.9" customHeight="1" x14ac:dyDescent="0.25">
      <c r="A32" s="7">
        <v>10</v>
      </c>
      <c r="B32" t="s">
        <v>21</v>
      </c>
    </row>
    <row r="33" spans="1:2" ht="13.9" customHeight="1" x14ac:dyDescent="0.25">
      <c r="A33" s="14">
        <v>11</v>
      </c>
      <c r="B33" t="s">
        <v>22</v>
      </c>
    </row>
    <row r="34" spans="1:2" ht="13.9" customHeight="1" x14ac:dyDescent="0.25">
      <c r="A34" s="8">
        <v>12</v>
      </c>
      <c r="B34" t="s">
        <v>23</v>
      </c>
    </row>
    <row r="35" spans="1:2" ht="13.9" customHeight="1" x14ac:dyDescent="0.25">
      <c r="A35" s="10">
        <v>13</v>
      </c>
      <c r="B35" t="s">
        <v>24</v>
      </c>
    </row>
    <row r="36" spans="1:2" ht="13.9" customHeight="1" x14ac:dyDescent="0.25">
      <c r="A36" s="11">
        <v>14</v>
      </c>
      <c r="B36" t="s">
        <v>25</v>
      </c>
    </row>
    <row r="37" spans="1:2" ht="13.9" customHeight="1" x14ac:dyDescent="0.25">
      <c r="A37" s="12">
        <v>15</v>
      </c>
      <c r="B37" t="s">
        <v>26</v>
      </c>
    </row>
    <row r="38" spans="1:2" ht="13.9" customHeight="1" x14ac:dyDescent="0.25">
      <c r="A38" s="4" t="s">
        <v>8</v>
      </c>
      <c r="B38" t="s">
        <v>27</v>
      </c>
    </row>
    <row r="39" spans="1:2" ht="13.9" customHeight="1" x14ac:dyDescent="0.25">
      <c r="A39" s="16" t="s">
        <v>9</v>
      </c>
      <c r="B39" t="s">
        <v>28</v>
      </c>
    </row>
    <row r="40" spans="1:2" ht="13.9" customHeight="1" x14ac:dyDescent="0.25">
      <c r="A40" s="17" t="s">
        <v>10</v>
      </c>
      <c r="B40" t="s">
        <v>29</v>
      </c>
    </row>
    <row r="41" spans="1:2" ht="13.9" customHeight="1" x14ac:dyDescent="0.25">
      <c r="A41" s="18" t="s">
        <v>30</v>
      </c>
      <c r="B41" t="s">
        <v>31</v>
      </c>
    </row>
    <row r="42" spans="1:2" ht="13.9" customHeight="1" x14ac:dyDescent="0.25">
      <c r="A42" s="5"/>
    </row>
    <row r="43" spans="1:2" ht="13.9" customHeight="1" x14ac:dyDescent="0.25">
      <c r="A43" s="4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začetek</vt:lpstr>
      <vt:lpstr>puzle</vt:lpstr>
      <vt:lpstr>gesla</vt:lpstr>
      <vt:lpstr>rešeno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2017-02-01T03:19:49Z</cp:lastPrinted>
  <dcterms:created xsi:type="dcterms:W3CDTF">2015-05-03T07:18:43Z</dcterms:created>
  <dcterms:modified xsi:type="dcterms:W3CDTF">2021-05-13T23:02:12Z</dcterms:modified>
</cp:coreProperties>
</file>